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435" windowHeight="7365" tabRatio="539" firstSheet="4" activeTab="4"/>
  </bookViews>
  <sheets>
    <sheet name="3" sheetId="1" r:id="rId1"/>
    <sheet name="2" sheetId="2" r:id="rId2"/>
    <sheet name="FRONT- 1" sheetId="3" r:id="rId3"/>
    <sheet name="Front - 2" sheetId="4" r:id="rId4"/>
    <sheet name="Mayor" sheetId="5" r:id="rId5"/>
    <sheet name="Anusansa" sheetId="6" r:id="rId6"/>
    <sheet name="Head" sheetId="7" r:id="rId7"/>
    <sheet name="income front" sheetId="8" r:id="rId8"/>
    <sheet name="Income" sheetId="9" r:id="rId9"/>
    <sheet name="expenc" sheetId="10" r:id="rId10"/>
    <sheet name="Expenditure" sheetId="11" r:id="rId11"/>
  </sheets>
  <externalReferences>
    <externalReference r:id="rId14"/>
  </externalReferences>
  <definedNames>
    <definedName name="_0__6259_94_yk_k" localSheetId="8">'Anusansa'!$B$14</definedName>
    <definedName name="_xlnm.Print_Titles" localSheetId="10">'Expenditure'!$2:$5</definedName>
    <definedName name="_xlnm.Print_Titles" localSheetId="8">'Income'!$2:$5</definedName>
  </definedNames>
  <calcPr fullCalcOnLoad="1"/>
</workbook>
</file>

<file path=xl/sharedStrings.xml><?xml version="1.0" encoding="utf-8"?>
<sst xmlns="http://schemas.openxmlformats.org/spreadsheetml/2006/main" count="1441" uniqueCount="681">
  <si>
    <t xml:space="preserve">                             izLrkfor ctV vuqeksnukFkZ izLrqr gS A</t>
  </si>
  <si>
    <t xml:space="preserve">      bl izdkj bl ctV es uxj ds pgqeq[kh fodkl ds fy, lHkh tufgr dk;ksZ dk lekos'k djus dk iz;Ru fd;k x;k gSa A</t>
  </si>
  <si>
    <t xml:space="preserve">      LoPN ,oa lqUnj 'kgj dh fn'kk esa vkxkeh foÙkh; o"kZ dh ctV esa i;kZIr jkf'k dk izca/k fd;k x;k gS rFkk ;g iz;kl fd;k x;k gS fd vkfFkZd 'kalk/kuksa dks /;ku esa j[krs gq;s uxj dh lkekU; lsokvksa fo'ks"k dj ty iznk;] lQkbZ O;oLFkk] izdk'k O;oLFkk] i;kZoj.k] lqxe ;krk;kr vkfn ds lkFk&amp;lkFk uxj ds fofHkUu LFkyksa pkSd pkSjkgksa] ikdZ] lM+d ukyh dk fuekZ.k dk;Z vkfn djk;s tkus dh ;kstuk izLrkfor gSA                                         </t>
  </si>
  <si>
    <t xml:space="preserve">deZpkfj;ksa dks _.k </t>
  </si>
  <si>
    <t>deZpkfj;ksa dks vfxze</t>
  </si>
  <si>
    <t xml:space="preserve">O;; 'kh"kZ fooj.k </t>
  </si>
  <si>
    <t>lkaln@fo/kk;d dksVs ls vuqnku</t>
  </si>
  <si>
    <t>vVy vkokl ;kstukUrxZr fgrxzkfg;ksa ls va'knku</t>
  </si>
  <si>
    <t>izhfe;e jkf'k</t>
  </si>
  <si>
    <t>nhu n;ky Lokoyacu ;kstukUrxZr xqefV;ksa ds</t>
  </si>
  <si>
    <t>ds dkj.k½</t>
  </si>
  <si>
    <t>LVsV cSad dkyksuh gLrkarj.k ls izkIr jkf'k</t>
  </si>
  <si>
    <t>Bsdsnkjksa ds ns;d ls jksdh xbZ jkf'k</t>
  </si>
  <si>
    <t>lsVvi esa izLrkfor inksa dh iwfrZ gsrq</t>
  </si>
  <si>
    <t>tkus okys deZpkfj;ksa ij O;;</t>
  </si>
  <si>
    <t>egkikSj@v/;{k@ik"kZn dks VsyhQksu HkRrk</t>
  </si>
  <si>
    <t>&amp;**&amp; fdjk;s ij fy, x, okgu ij O;;</t>
  </si>
  <si>
    <t>&amp;**&amp; okguksa ds j[k&amp;j[kko ,oa ih-vks-,y- ij O;;</t>
  </si>
  <si>
    <t>&amp;**&amp; ;k=k HkRrk</t>
  </si>
  <si>
    <t>egkikSj@v/;{k@lHkkd{k dh O;oLFkk ij O;;</t>
  </si>
  <si>
    <t>egkikSj@v/;{k ds fuokl dk;kZy; dh O;oLFkk</t>
  </si>
  <si>
    <t>ij O;;</t>
  </si>
  <si>
    <t>&amp;**&amp; ehfVax O;oLFkk ij O;;</t>
  </si>
  <si>
    <t>&amp;**&amp; vkdfLedrk O;;</t>
  </si>
  <si>
    <t>lek0iz0 VsyhQksu fcy dk Hkqxrku</t>
  </si>
  <si>
    <t>LVs'kujh@fizfVax</t>
  </si>
  <si>
    <t>deZpkfj;ksa dk izf'k{k.k</t>
  </si>
  <si>
    <t>dk;kZy; dk dEI;wVjhdj.k ,oa j[k&amp;j[kko</t>
  </si>
  <si>
    <t>lkekU; iz'kklu okguksa ds ba/ku [kjhnh ¼isVªksy@Mhty½</t>
  </si>
  <si>
    <t>dkuwuh lykgdkjksa dks Qhl ,oa U;k;ky;hu O;;</t>
  </si>
  <si>
    <t>fuxe laifRr;ksa dk chek fizfe;e ,oa okguksa</t>
  </si>
  <si>
    <t>gS.M iEi lq/kkj dk;Z gsrq lkexzh dh O;oLFkk</t>
  </si>
  <si>
    <t>lQkbZ O;oLFkk gsrq lkexzh ij O;;</t>
  </si>
  <si>
    <t>lM+d jks'kuh O;oLFkk gsrq lkexzh ,oa la/kkj.k O;;</t>
  </si>
  <si>
    <t>okguksa dk ejEer ,oa la/kkj.k ij O;;</t>
  </si>
  <si>
    <t>LFkk;h lEifRr;ksa ij ewY; g~kl</t>
  </si>
  <si>
    <t>vekur jkf'k okilh</t>
  </si>
  <si>
    <t>dk;kZy; gsrq tujsVj@bUoVZj lsV [kjhnh</t>
  </si>
  <si>
    <t>iz'kklu@fodkl dk;ksZa gsrq u;s okguksa] dkj] thi]</t>
  </si>
  <si>
    <t>eksVj lkbfdy] Vsaadj] Vªd vkfn dh [kjhnh</t>
  </si>
  <si>
    <t xml:space="preserve"> 'kgj ds eq[; ekxksZa dk Mkejhdj.k dk;Z</t>
  </si>
  <si>
    <t>lkoZtfud I;km?kjksa] dk fuekZ.k</t>
  </si>
  <si>
    <t>O;k;ke 'kkyk] ;ksx 'kkyk dk fuekZ.k</t>
  </si>
  <si>
    <t>u;s gS.M iEisa dk mR[kuu@ikoj iEi LFkkiuk dk;Z</t>
  </si>
  <si>
    <t>tyiznk; ;ks0ikuh Vadh] Hkou fu0@vU; fodkl dk;Z</t>
  </si>
  <si>
    <t>ty iznk; gsrq ikbZi ykbZu dk foLrkj ,oa</t>
  </si>
  <si>
    <t>308 Bksl vif'k"V izca/ku gsrq</t>
  </si>
  <si>
    <t xml:space="preserve">fuxe {ks=kUrxZr pkSd dk lkSUn;hZdj.k ,oa </t>
  </si>
  <si>
    <t>deZpkjh vkokl x`gksa dk fuekZ.k</t>
  </si>
  <si>
    <t xml:space="preserve">lesfdr dj  </t>
  </si>
  <si>
    <t>fu;kZr dj iwoZ dk laxzg.k ¼U;k;ky;hu LFkxu</t>
  </si>
  <si>
    <t>ljksoj /kjksoj ;kstuk</t>
  </si>
  <si>
    <t>xksdqy uxj dk fuekZ.k</t>
  </si>
  <si>
    <t>VªkUliksZsV uxj fuekZ.k ,oa fodkl dk;Z</t>
  </si>
  <si>
    <t>fdpu 'ksM dk fuekZ.k dk;Z</t>
  </si>
  <si>
    <t>tu lgHkkfxrk ls fodkl dk;Z</t>
  </si>
  <si>
    <t>jk;YVh dk Hkqxrku</t>
  </si>
  <si>
    <t>uxj ikfyd fuxe] fpjfejh ¼NRrhlx&lt;½+</t>
  </si>
  <si>
    <t>lkekU; Hkfo"; fuf/k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</si>
  <si>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</si>
  <si>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</si>
  <si>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</si>
  <si>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</si>
  <si>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</si>
  <si>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</si>
  <si>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</si>
  <si>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</si>
  <si>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</si>
  <si>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vk; 'kh"kZ &amp; jsosU;w ,dkm.V</t>
  </si>
  <si>
    <t xml:space="preserve">eq[; 'kh"kZ </t>
  </si>
  <si>
    <t xml:space="preserve">mi 'kh"kZ </t>
  </si>
  <si>
    <t xml:space="preserve">*'kh"kZ </t>
  </si>
  <si>
    <t xml:space="preserve">vk; 'kh"kZ fooj.k </t>
  </si>
  <si>
    <t>ctV izLrko</t>
  </si>
  <si>
    <t>01</t>
  </si>
  <si>
    <t>02</t>
  </si>
  <si>
    <t>03</t>
  </si>
  <si>
    <t>07</t>
  </si>
  <si>
    <t>08</t>
  </si>
  <si>
    <t>04</t>
  </si>
  <si>
    <t>QOokjk LFkkiuk dk;Z</t>
  </si>
  <si>
    <t>05</t>
  </si>
  <si>
    <t>06</t>
  </si>
  <si>
    <t>fu;kZr dj</t>
  </si>
  <si>
    <t>Ik'kq iath;u 'kqYd</t>
  </si>
  <si>
    <t>gksVy ykbZlsal</t>
  </si>
  <si>
    <t>isVªksy] fMty foØ; vuqKfIr</t>
  </si>
  <si>
    <t>?ofu foLrkjd ;a= vuqKfIr</t>
  </si>
  <si>
    <t>m}ostd fuekZ.k 'kkyk fuekZ.k vuqKfIr</t>
  </si>
  <si>
    <t>iku] chM+h foØ; vuqKfIr</t>
  </si>
  <si>
    <t>ouLifr /kh foØ; yk;lsal 'kqYd</t>
  </si>
  <si>
    <t>eqnzkad 'kqYd</t>
  </si>
  <si>
    <t>pqaxh {kfriwfrZ</t>
  </si>
  <si>
    <t>;k=h lhekdj</t>
  </si>
  <si>
    <t>fuxe }kjk fufeZr fofHkUu xqeVh ls izkIr fdjk;k</t>
  </si>
  <si>
    <t>fuxe }kjk fufeZr vkWfQl dkEiysDl@'ksM ls</t>
  </si>
  <si>
    <t>izkIr fdjk;k</t>
  </si>
  <si>
    <t>lsok 'kqYd</t>
  </si>
  <si>
    <t>vLFkkbZ n[ky</t>
  </si>
  <si>
    <t>ty iznk; ls izkfIr;ka</t>
  </si>
  <si>
    <t>esyk]izn'kZu vkSj dk;Z'kkyk]lk;dy LVS.M ls vk;</t>
  </si>
  <si>
    <t>dkath gkÅl</t>
  </si>
  <si>
    <t>o/k 'kkyk 'kqYd</t>
  </si>
  <si>
    <t>09</t>
  </si>
  <si>
    <t>cSad esa tek fofu/kkuksa ls izkIr C;kt</t>
  </si>
  <si>
    <t>deZpkjh ,oa vU; dks miyC/k djk;s x;s _.kksa</t>
  </si>
  <si>
    <t>ij C;kt</t>
  </si>
  <si>
    <t>jkthukek 'kqYd ,oa vFkZn.M</t>
  </si>
  <si>
    <t>fof/k ds vkns'kksa ds v/khu fuxe }kjk ;k mldh</t>
  </si>
  <si>
    <t>vksj ls izkIr leLr /ku</t>
  </si>
  <si>
    <t>U;k;ky; }kjk leLr vFkZn.M</t>
  </si>
  <si>
    <t>vVy vkokl ;kstuk</t>
  </si>
  <si>
    <t>205</t>
  </si>
  <si>
    <t>deZpkfj;ksa ls fu{ksi &amp; lqj{kk jkf'k tek</t>
  </si>
  <si>
    <t>Bsdsnkjksa ,oa Liyk;jksa ls fu{ksi ¼lqj{kk jkf'k@</t>
  </si>
  <si>
    <t>206</t>
  </si>
  <si>
    <t>lM+d vuqj{k.k gsrq jkT; 'kklu ls vuqnku</t>
  </si>
  <si>
    <t>lkoZtfud okpuky; gsrq jkT; 'kklu ls vuqnku</t>
  </si>
  <si>
    <r>
      <t xml:space="preserve">308 </t>
    </r>
    <r>
      <rPr>
        <b/>
        <u val="single"/>
        <sz val="14"/>
        <rFont val="Kruti Dev 010"/>
        <family val="0"/>
      </rPr>
      <t xml:space="preserve"> iqathxr fuekZ.k dk;Z </t>
    </r>
    <r>
      <rPr>
        <b/>
        <u val="single"/>
        <sz val="11"/>
        <rFont val="Arial"/>
        <family val="2"/>
      </rPr>
      <t>(CAPITAL WORK-IN-PROGRESS)</t>
    </r>
  </si>
  <si>
    <t>egk;ksx %&amp;</t>
  </si>
  <si>
    <t>iq"Ik okfVdk m|ku ;kstuk</t>
  </si>
  <si>
    <t>mUeqDr [ksy eSnku ;kstuk</t>
  </si>
  <si>
    <t>eq[;ea=h Lokoyacu ;kstuk</t>
  </si>
  <si>
    <t>207</t>
  </si>
  <si>
    <t>209</t>
  </si>
  <si>
    <t>lkekftd lqj{kk@o`)koLFkk isa'ku</t>
  </si>
  <si>
    <t>e/;kUg Hkkstu</t>
  </si>
  <si>
    <t>jk"Vªh; ifjokj lgk;rk ;kstuk</t>
  </si>
  <si>
    <t>deZpkfj;ksa ls _.k olwyh</t>
  </si>
  <si>
    <t>osru ls vU; olwyh</t>
  </si>
  <si>
    <t>th-ih-,Q-vfxze@ikVZ Qkbuy</t>
  </si>
  <si>
    <t>Bsdsnkjksa ,oa lIyk;jksa ls vk;dj dh dVkSrh</t>
  </si>
  <si>
    <t>deZpkfj;ksa ls vk;dj dh dVkSrh</t>
  </si>
  <si>
    <t>osru ,oa HkRrs</t>
  </si>
  <si>
    <t>cksul] HkRrs] ,fj;lZ dk Hkqxrku</t>
  </si>
  <si>
    <t>deZpkfj;ksa dks isa'ku va'knku ,oa lewg chek</t>
  </si>
  <si>
    <t>*'kklu ls izfrfu;qfDr ij inLFk deZpkfj;ksa dh</t>
  </si>
  <si>
    <t xml:space="preserve">dEkZpkfj;ksa dks egaxkbZ HkRrk] fpfdRlk izfriwrhZ] </t>
  </si>
  <si>
    <t>O;; 'kh"kZ &amp; jsosU;w ,dkm.V</t>
  </si>
  <si>
    <t>foKkiu] bf'rgkj ,oa equknh</t>
  </si>
  <si>
    <t>vkdfLedrk ,oa fofo/k O;;</t>
  </si>
  <si>
    <t>deZpkjh dY;ka.k</t>
  </si>
  <si>
    <t>10</t>
  </si>
  <si>
    <t>jktLo vkdfLedrk</t>
  </si>
  <si>
    <t>uxj fu;kstu vkdfLedrk</t>
  </si>
  <si>
    <t>tu LokLF; ,oa lQkbZ vkdfLedrk</t>
  </si>
  <si>
    <t>lkoZtfud okpuky;</t>
  </si>
  <si>
    <t>izdk'k O;oLFkk vkdfLedrk</t>
  </si>
  <si>
    <t>foJkex`g dk j[kj[kko</t>
  </si>
  <si>
    <t>dkath gkÅl la/kkj.k</t>
  </si>
  <si>
    <t>fuxe ds Hkou ,oa nqdkuksa dk j[kj[kko</t>
  </si>
  <si>
    <t>tyiznk; lacaf/kr eksVj iEi vkfn dk j[kj[kko</t>
  </si>
  <si>
    <t>lQkbZ O;oLFkk ¼Bsdk dk;Z½</t>
  </si>
  <si>
    <t>m|kuksa dk j[kj[kko</t>
  </si>
  <si>
    <t>fuxe }kjk fy;s x, _.kksa ij C;kt dh okilh</t>
  </si>
  <si>
    <t>uxj fuxe pquko ,oa tux.kuk vkfn</t>
  </si>
  <si>
    <t>lkoZtfud laLFkkvksa dks va'knku</t>
  </si>
  <si>
    <t>fo'ks"k lQkbZ vfHk;ku</t>
  </si>
  <si>
    <t xml:space="preserve">fuxe }kjk {kfriwfrZ ds :Ik esa uxj ikfyd </t>
  </si>
  <si>
    <t>laifRr U;k;ky;@vkijkf/kd U;k;ky; }kjk</t>
  </si>
  <si>
    <t>ns; O;; ¼8612½</t>
  </si>
  <si>
    <t>vk;qDr ds fo:) fMØh vFkok vkKka ds v/khu</t>
  </si>
  <si>
    <t xml:space="preserve">okn@oS/kkfud dk;Zokgh ;k nkos le&gt;kSrs ds </t>
  </si>
  <si>
    <t xml:space="preserve">v/khu ns; jkf'k ¼8613½ </t>
  </si>
  <si>
    <t>Bsdsnkjksa ,oa lIyk;jksa ls fu{ksi ¼lqj{kk jkf'k@</t>
  </si>
  <si>
    <t>Hkw vtZu ,oa izC;kth</t>
  </si>
  <si>
    <t>okVj dwyj ,oa ,;j dafM'kuj dh [kjhnh</t>
  </si>
  <si>
    <t>QuhZpj Ø;</t>
  </si>
  <si>
    <t>fo|qrhdj.k ,oa vU; fo|qr midj.k ij O;;</t>
  </si>
  <si>
    <t xml:space="preserve">¼l½ ftyk 'kgjh fodkl izkf/kdj.k ls izkIr vuqnku </t>
  </si>
  <si>
    <t>O;k;ke 'kkyk] ;ksx'kkyk dk fuekZ.k</t>
  </si>
  <si>
    <t xml:space="preserve">ftyk 'kgjh fodkl vfHkdj.k ls fodkl dk;Z </t>
  </si>
  <si>
    <t>ljxqtk ,oa mÙkj ljxqtk vkfnoklh fodkl izkf/kdj.k</t>
  </si>
  <si>
    <t>fuxe {ks=karxZr rkykcksa dk lkSan;hZdj.k fodkl</t>
  </si>
  <si>
    <t>ckck xq: ?kklhnkl &gt;qXxh cLrh mRFkku ;kstuk</t>
  </si>
  <si>
    <t>ljksoj /kjksgj ;kstuk</t>
  </si>
  <si>
    <t>Lo.kZ t;arh 'kgjh jkstxkj ;kstuk</t>
  </si>
  <si>
    <t>thou chek fizfe;e tek</t>
  </si>
  <si>
    <t>Bsdsnkjksa ,oa izznk;drkZvksa ls dh xbZ vk;dj dh</t>
  </si>
  <si>
    <t>dVkSrh dk Hkqxrku</t>
  </si>
  <si>
    <t>vf/kdkjh@deZpkfj;ksa ls dh xbZ vk;dj dh</t>
  </si>
  <si>
    <t>xbZ dVkSrh dk Hkqxrku</t>
  </si>
  <si>
    <t>Bsdsnkjksa ,oa iznk;drkZvksa ls okf.kfT;d dj dh</t>
  </si>
  <si>
    <t>vkfn dh [kjhnh</t>
  </si>
  <si>
    <t>ekLVj Iyku] NikbZ] Iykfuax ,oa fizfVax</t>
  </si>
  <si>
    <t xml:space="preserve">QksVksdkfi;lZ@MqfIydsVj]fizaVj]QSDl e'khu </t>
  </si>
  <si>
    <t>dk;kZy; Hkou dk foLrkj ,oa fodkl dk;Z</t>
  </si>
  <si>
    <t xml:space="preserve">&gt;qXxh cfLr;ksa esa fodkl dk;Z </t>
  </si>
  <si>
    <t>ifjorZu dk;Z</t>
  </si>
  <si>
    <t>11</t>
  </si>
  <si>
    <t>12</t>
  </si>
  <si>
    <t>13</t>
  </si>
  <si>
    <t>14</t>
  </si>
  <si>
    <t>csjkstxkjh HkRrk</t>
  </si>
  <si>
    <t>thou chek fuxe fizfe;e ¼dEkZpkfj;ksa ls dVkSrh½</t>
  </si>
  <si>
    <t>tyvko/kZu ;kstuk</t>
  </si>
  <si>
    <t>lqyHk 'kkSpky; ,oa j[kj[kko</t>
  </si>
  <si>
    <t>Mkd fVfdV</t>
  </si>
  <si>
    <t>fpfdRlk izfriwfrZ</t>
  </si>
  <si>
    <t>lekpkj Ik=</t>
  </si>
  <si>
    <t>euksjatu dj@izn'kZu dj</t>
  </si>
  <si>
    <t>eq[; ea=h LokoyEcu ;kstukUrxZr fufeZr pcqrjk@</t>
  </si>
  <si>
    <t>nqdkuksa ls vk;</t>
  </si>
  <si>
    <t>*'kklu ds }kjk@vkfcZVªs'ku ,DV 1940 ds v/khu</t>
  </si>
  <si>
    <r>
      <t xml:space="preserve">      </t>
    </r>
    <r>
      <rPr>
        <b/>
        <u val="single"/>
        <sz val="16"/>
        <rFont val="Kruti Dev 010"/>
        <family val="0"/>
      </rPr>
      <t>vLFkk;h LFkkiuk</t>
    </r>
  </si>
  <si>
    <t>lkekU; iz'kklu@ys[kk foHkkx ,oa LFkkiuk</t>
  </si>
  <si>
    <t>rdfudh foHkkx lkoZtfud fuekZ.k dk;Z</t>
  </si>
  <si>
    <t>fo|qr foHkkx</t>
  </si>
  <si>
    <t>okgu 'kk[kk</t>
  </si>
  <si>
    <t>loZtfud f'k{kk ,oa okpuky;</t>
  </si>
  <si>
    <t>ty dk;Z foHkkx vkdfLedrk</t>
  </si>
  <si>
    <t>nhu n;ky Lokoyacu ;kstuk</t>
  </si>
  <si>
    <t>lq[kn lgkjk ;kstuk</t>
  </si>
  <si>
    <t>isa'ku Q.M fofu;ksx</t>
  </si>
  <si>
    <t>lesfdr dj dk cdk;k ekax</t>
  </si>
  <si>
    <t>lEifRr dj dk cdk;k ekax</t>
  </si>
  <si>
    <t>Bsdsnkjksa@lIyk;j ds iqjkus cdk;k fcyksa dk Hkqxrku</t>
  </si>
  <si>
    <t>lkekU; Hkfo"; fuf/k fofu;ksx **th-ih-,Q**</t>
  </si>
  <si>
    <t>osru ls dVkSrh okil</t>
  </si>
  <si>
    <t>ifjokj dY;k.k dVkSrh</t>
  </si>
  <si>
    <r>
      <t xml:space="preserve">      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FROM CONTRACTORS AND SUPPLIERS)</t>
    </r>
  </si>
  <si>
    <t>ekal fodz; yk;lsal 'kqYd</t>
  </si>
  <si>
    <t xml:space="preserve">VSadj ls ty iznk; </t>
  </si>
  <si>
    <t>cktkjksa dh uhykeh@cktkj 'kqYd ls izkfIr;ka</t>
  </si>
  <si>
    <t>fofu;ksx ls vk;</t>
  </si>
  <si>
    <t>vuqi;ksxh lkeku dj fcdzh ls vk;</t>
  </si>
  <si>
    <t>ehuh ekrk fu/ku chek ;kstuk</t>
  </si>
  <si>
    <t>;ksx ^&amp;</t>
  </si>
  <si>
    <t>;ksx %&amp;</t>
  </si>
  <si>
    <t>Ø0</t>
  </si>
  <si>
    <t>vk; ds izeq[k 'kh"kZ</t>
  </si>
  <si>
    <t>ctV izko/kku</t>
  </si>
  <si>
    <t>O;; ds izeq[k 'kh"kZ</t>
  </si>
  <si>
    <t xml:space="preserve">lkSaik x;k dk;Z ,oa {kfriwfrZ izkIrh </t>
  </si>
  <si>
    <t xml:space="preserve">fuxe dh lEifRr;ksa ls fdjk;k izkIr </t>
  </si>
  <si>
    <t>ftyk iapk;r ds lg;ksx ls lkeqnkf;d Hkou fuekZ.k</t>
  </si>
  <si>
    <t xml:space="preserve">Qhl ,oa lsok 'kqYd </t>
  </si>
  <si>
    <t xml:space="preserve">jktLo vuqnku ,oa lclhMh </t>
  </si>
  <si>
    <t xml:space="preserve">C;kt ls izkIrh </t>
  </si>
  <si>
    <t xml:space="preserve">vU; vk; </t>
  </si>
  <si>
    <t xml:space="preserve">fuxe lkekU; fuf/k </t>
  </si>
  <si>
    <t xml:space="preserve">fuxe }kjk +_.k dh izkIrh </t>
  </si>
  <si>
    <t>fu{ksi tek izkIrh</t>
  </si>
  <si>
    <r>
      <t>fo'ks"k dk;ksZ ds fy;s vuqnku</t>
    </r>
  </si>
  <si>
    <t>iqujhf{kr ctV</t>
  </si>
  <si>
    <t>foRrh; lgk;rk ls lapkfyr fofHkUu _.k okilh</t>
  </si>
  <si>
    <t xml:space="preserve">eksVj iEi@midj.k dh [kjhnh </t>
  </si>
  <si>
    <t>Vªd ekm.VsM Vsadj@okgu [kjhnh</t>
  </si>
  <si>
    <t>fofHkUu LFkyksa dk i;kZoj.k lq/kkj ,oa fodkl</t>
  </si>
  <si>
    <t>ty d"V O;oLFkk ij O;;</t>
  </si>
  <si>
    <t xml:space="preserve">vkoklx`gksa@nqdkuksa dk fuekZ.k </t>
  </si>
  <si>
    <t>o`{kkjksi.k LFkyksa esa ikuh Vadh@'ksM fuekZ.k</t>
  </si>
  <si>
    <t xml:space="preserve">nhu n;ky Lokoyacu ;kstuk </t>
  </si>
  <si>
    <t xml:space="preserve">dq'kkHkkÅ Bkdjs tu izf'k{k.k ;kstuk </t>
  </si>
  <si>
    <t>nwdku fdjk;k dk cdk;k ekax</t>
  </si>
  <si>
    <r>
      <t xml:space="preserve">313  </t>
    </r>
    <r>
      <rPr>
        <b/>
        <u val="single"/>
        <sz val="14"/>
        <rFont val="Kruti Dev 010"/>
        <family val="0"/>
      </rPr>
      <t xml:space="preserve">lkekU; Hkfo"; fuf/k vfxze </t>
    </r>
    <r>
      <rPr>
        <b/>
        <u val="single"/>
        <sz val="11"/>
        <rFont val="Arial"/>
        <family val="2"/>
      </rPr>
      <t>(GENERAL PROVIDENT FUND /C.P.F. ADVANCE / WITHDRAWAL)</t>
    </r>
  </si>
  <si>
    <t>15</t>
  </si>
  <si>
    <t>16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</si>
  <si>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</si>
  <si>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</si>
  <si>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</si>
  <si>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</si>
  <si>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</si>
  <si>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</si>
  <si>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</si>
  <si>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</si>
  <si>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</si>
  <si>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</si>
  <si>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</si>
  <si>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</si>
  <si>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B.F</t>
  </si>
  <si>
    <t>¼v½ dsUnz izofrZr ;kstuk;sa</t>
  </si>
  <si>
    <t>¼c½ jkT; izofrZr ;kstuk;sa</t>
  </si>
  <si>
    <t xml:space="preserve">lkoZtfud izlk/ku ;kstuk </t>
  </si>
  <si>
    <t xml:space="preserve"> 'kklu ls vuqnku Bksl vif'k"V izca/ku gsrq</t>
  </si>
  <si>
    <t xml:space="preserve">tydj iwoZ o"kZ dk la/kkj.k </t>
  </si>
  <si>
    <r>
      <t>BRGF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 xml:space="preserve">en ls vuqnku </t>
    </r>
  </si>
  <si>
    <t>lkoZtfud okpuky; ij O;;</t>
  </si>
  <si>
    <t xml:space="preserve">lEifRr ds fcdzzh ls izkIr </t>
  </si>
  <si>
    <t xml:space="preserve">ljdkj dh fo'ks"k ;kstukvksa ds fdz;kao;u gsrq </t>
  </si>
  <si>
    <r>
      <t xml:space="preserve">py lEifRr;ksa dh olwyh ls izkIr jkf'k </t>
    </r>
  </si>
  <si>
    <r>
      <t xml:space="preserve">_.k ,oa vfxze dh olwyh </t>
    </r>
  </si>
  <si>
    <r>
      <t xml:space="preserve">deZpkfj;ksa ds osru ls Hk- fuf/k vkfn dh dVkSrh </t>
    </r>
  </si>
  <si>
    <t xml:space="preserve">Bsdsnkjksa@lIyk;jksa ls okf.kfT;dj] jk;- dVkSrh </t>
  </si>
  <si>
    <t>Total :-</t>
  </si>
  <si>
    <t>O;;  'kh"kZ fooj.k</t>
  </si>
  <si>
    <t>LFkkiuk O;;</t>
  </si>
  <si>
    <t>lkekU; iz'kklu O;;</t>
  </si>
  <si>
    <t>ejEer ,oa la/kkj.k O;;</t>
  </si>
  <si>
    <t>fcØh ,oa gk;j lsok 'kqYd</t>
  </si>
  <si>
    <t>fuxe dk;ZØe O;;</t>
  </si>
  <si>
    <t>jktLo vuqnku ,oa lg;ksx jkf'k dk Hkqxrku</t>
  </si>
  <si>
    <t>fofu;ksx ls vk;&amp;lkekU; fuf/k</t>
  </si>
  <si>
    <t>[kpksZ dk izko/kku</t>
  </si>
  <si>
    <t>fofu;ksx ls vk;&amp;vU; fuf/k</t>
  </si>
  <si>
    <t>vU; O;;</t>
  </si>
  <si>
    <t>ewY; g~kl</t>
  </si>
  <si>
    <t>_.k dk Hkqxrku@okilh</t>
  </si>
  <si>
    <t>tek jkf'k dh olwyh</t>
  </si>
  <si>
    <t>lEifRr;ksa dh [kjhnh@izkIrh</t>
  </si>
  <si>
    <t>iqathxr fuekZ.k dk;Z</t>
  </si>
  <si>
    <t>ljdkj dh fo'ks"k ;kstukvksa ds fØ;kao;u ij O;;</t>
  </si>
  <si>
    <t>fofu;ksx lkekU; fuf/k</t>
  </si>
  <si>
    <t>fdjk;k] dj vkfn cdk;k ekax</t>
  </si>
  <si>
    <t>_.k ,oa vfxze</t>
  </si>
  <si>
    <t>lkekU; Hkfo"; fuf/k vfxze</t>
  </si>
  <si>
    <t>Bsdsnkjksa ,oa iznk;drkZvksa ls vk;dj dh dVkSrh</t>
  </si>
  <si>
    <t>vf/kdkjh@deZpkfj;ksa ls vk;dj dh dVkSrh</t>
  </si>
  <si>
    <t>Bsdsnkjksa ,oa iznk;drkZvksa ls okf.kfT;d dj dVkSrh</t>
  </si>
  <si>
    <t>vk;</t>
  </si>
  <si>
    <t>O;;</t>
  </si>
  <si>
    <t xml:space="preserve">         uxjikfyd fuxe fpjfejh</t>
  </si>
  <si>
    <t xml:space="preserve">         ftyk&amp;dksfj;k] ¼N0x0½</t>
  </si>
  <si>
    <r>
      <t xml:space="preserve">004 </t>
    </r>
    <r>
      <rPr>
        <b/>
        <u val="single"/>
        <sz val="14"/>
        <rFont val="Kruti Dev 010"/>
        <family val="0"/>
      </rPr>
      <t xml:space="preserve">Qhl ,oa lsok 'kqYd </t>
    </r>
    <r>
      <rPr>
        <b/>
        <u val="single"/>
        <sz val="11"/>
        <rFont val="Arial"/>
        <family val="2"/>
      </rPr>
      <t>(Fees and User Charges)</t>
    </r>
  </si>
  <si>
    <r>
      <t xml:space="preserve">001  </t>
    </r>
    <r>
      <rPr>
        <b/>
        <u val="single"/>
        <sz val="14"/>
        <rFont val="Kruti Dev 010"/>
        <family val="0"/>
      </rPr>
      <t xml:space="preserve">dj vkfn ls izkIrh </t>
    </r>
    <r>
      <rPr>
        <b/>
        <u val="single"/>
        <sz val="11"/>
        <rFont val="Kruti Dev 010"/>
        <family val="0"/>
      </rPr>
      <t xml:space="preserve"> </t>
    </r>
    <r>
      <rPr>
        <b/>
        <u val="single"/>
        <sz val="11"/>
        <rFont val="Arial"/>
        <family val="2"/>
      </rPr>
      <t>(Tax Revenue)</t>
    </r>
  </si>
  <si>
    <r>
      <t xml:space="preserve">005   </t>
    </r>
    <r>
      <rPr>
        <b/>
        <u val="single"/>
        <sz val="14"/>
        <rFont val="Kruti Dev 010"/>
        <family val="0"/>
      </rPr>
      <t xml:space="preserve">fcdzh ,oa gk;j lsok 'kqYd </t>
    </r>
    <r>
      <rPr>
        <b/>
        <u val="single"/>
        <sz val="11"/>
        <rFont val="Arial"/>
        <family val="2"/>
      </rPr>
      <t>(Sales and Hire Charges)</t>
    </r>
  </si>
  <si>
    <t xml:space="preserve"> '004</t>
  </si>
  <si>
    <r>
      <t xml:space="preserve">002  </t>
    </r>
    <r>
      <rPr>
        <b/>
        <u val="single"/>
        <sz val="14"/>
        <rFont val="Kruti Dev 010"/>
        <family val="0"/>
      </rPr>
      <t xml:space="preserve">lkSaik x;k dk;Z ,oa {kfriwfrZ izkIrh </t>
    </r>
    <r>
      <rPr>
        <b/>
        <u val="single"/>
        <sz val="11"/>
        <rFont val="Arial"/>
        <family val="2"/>
      </rPr>
      <t>(Assigned Revenue &amp; Compansations)</t>
    </r>
  </si>
  <si>
    <r>
      <t xml:space="preserve">006  </t>
    </r>
    <r>
      <rPr>
        <b/>
        <u val="single"/>
        <sz val="14"/>
        <rFont val="Kruti Dev 010"/>
        <family val="0"/>
      </rPr>
      <t xml:space="preserve">jktLo vuqnku ,oa lclhMh </t>
    </r>
    <r>
      <rPr>
        <b/>
        <u val="single"/>
        <sz val="11"/>
        <rFont val="Arial"/>
        <family val="2"/>
      </rPr>
      <t>(Revnue Grants Contribution &amp; Subsidies)</t>
    </r>
  </si>
  <si>
    <r>
      <t xml:space="preserve">007  </t>
    </r>
    <r>
      <rPr>
        <b/>
        <u val="single"/>
        <sz val="14"/>
        <rFont val="Kruti Dev 010"/>
        <family val="0"/>
      </rPr>
      <t xml:space="preserve">fofu;ksx ls vk;&amp;lkekU; fuf/k </t>
    </r>
    <r>
      <rPr>
        <b/>
        <u val="single"/>
        <sz val="11"/>
        <rFont val="Arial"/>
        <family val="2"/>
      </rPr>
      <t>(INCOME FROM INVESTMENTS - GENERAL FUND)</t>
    </r>
  </si>
  <si>
    <r>
      <t xml:space="preserve">009 </t>
    </r>
    <r>
      <rPr>
        <b/>
        <u val="single"/>
        <sz val="14"/>
        <rFont val="Kruti Dev 010"/>
        <family val="0"/>
      </rPr>
      <t xml:space="preserve"> C;kt ls izkIrh </t>
    </r>
    <r>
      <rPr>
        <b/>
        <u val="single"/>
        <sz val="11"/>
        <rFont val="Arial"/>
        <family val="2"/>
      </rPr>
      <t>(Intrest Earned)</t>
    </r>
  </si>
  <si>
    <r>
      <t xml:space="preserve">206  </t>
    </r>
    <r>
      <rPr>
        <b/>
        <u val="single"/>
        <sz val="14"/>
        <rFont val="Kruti Dev 010"/>
        <family val="0"/>
      </rPr>
      <t xml:space="preserve">fo'ks"k dk;ksZ ds fy;s vuqnku </t>
    </r>
    <r>
      <rPr>
        <b/>
        <u val="single"/>
        <sz val="11"/>
        <rFont val="Arial"/>
        <family val="2"/>
      </rPr>
      <t>(</t>
    </r>
    <r>
      <rPr>
        <b/>
        <u val="single"/>
        <sz val="10"/>
        <rFont val="Arial"/>
        <family val="2"/>
      </rPr>
      <t>Grants &amp; Contributions for Specific purpose)</t>
    </r>
  </si>
  <si>
    <r>
      <t xml:space="preserve">211 </t>
    </r>
    <r>
      <rPr>
        <b/>
        <u val="single"/>
        <sz val="14"/>
        <rFont val="Kruti Dev 010"/>
        <family val="0"/>
      </rPr>
      <t xml:space="preserve">py lEifRr;ksa dh olwyh ls izkIr jkf'k </t>
    </r>
    <r>
      <rPr>
        <b/>
        <u val="single"/>
        <sz val="11"/>
        <rFont val="Arial"/>
        <family val="2"/>
      </rPr>
      <t xml:space="preserve">( </t>
    </r>
    <r>
      <rPr>
        <b/>
        <u val="single"/>
        <sz val="10"/>
        <rFont val="Arial"/>
        <family val="2"/>
      </rPr>
      <t>RECOVERIES OF LOANS AND ADVANCES)</t>
    </r>
  </si>
  <si>
    <r>
      <t xml:space="preserve">212 </t>
    </r>
    <r>
      <rPr>
        <b/>
        <u val="single"/>
        <sz val="14"/>
        <rFont val="Kruti Dev 010"/>
        <family val="0"/>
      </rPr>
      <t xml:space="preserve"> _.k ,oa vfxze dh olwyh </t>
    </r>
    <r>
      <rPr>
        <b/>
        <u val="single"/>
        <sz val="11"/>
        <rFont val="Arial"/>
        <family val="2"/>
      </rPr>
      <t>(</t>
    </r>
    <r>
      <rPr>
        <b/>
        <u val="single"/>
        <sz val="10"/>
        <rFont val="Arial"/>
        <family val="2"/>
      </rPr>
      <t>RECOVERIES OF LOANS AND ADVANCES)</t>
    </r>
  </si>
  <si>
    <r>
      <t xml:space="preserve">214  </t>
    </r>
    <r>
      <rPr>
        <b/>
        <u val="single"/>
        <sz val="14"/>
        <rFont val="Kruti Dev 010"/>
        <family val="0"/>
      </rPr>
      <t>Bsdsnkjksa ,oa lIyk;jksa dh vk;dj dVkSrh</t>
    </r>
    <r>
      <rPr>
        <b/>
        <u val="single"/>
        <sz val="11"/>
        <rFont val="Arial"/>
        <family val="2"/>
      </rPr>
      <t xml:space="preserve">   (INCOME TAX DEDUCTION FROM </t>
    </r>
  </si>
  <si>
    <r>
      <t xml:space="preserve">215 </t>
    </r>
    <r>
      <rPr>
        <b/>
        <u val="single"/>
        <sz val="14"/>
        <rFont val="Kruti Dev 010"/>
        <family val="0"/>
      </rPr>
      <t>deZpkfj;ksa dh vk;dj dVkSrh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0"/>
        <rFont val="Arial"/>
        <family val="2"/>
      </rPr>
      <t>(INCOME TAX DEDUCTION FROM STAFF)</t>
    </r>
  </si>
  <si>
    <r>
      <t xml:space="preserve">216  </t>
    </r>
    <r>
      <rPr>
        <b/>
        <u val="single"/>
        <sz val="14"/>
        <rFont val="Kruti Dev 010"/>
        <family val="0"/>
      </rPr>
      <t xml:space="preserve">Bsdsnkjksa@lIyk;jksa ls okf.kfT;dj] jk;YVh dVkSrh </t>
    </r>
    <r>
      <rPr>
        <b/>
        <u val="single"/>
        <sz val="11"/>
        <rFont val="Arial"/>
        <family val="2"/>
      </rPr>
      <t xml:space="preserve">(COMMERCIAL TAX DEDUCTION FROM </t>
    </r>
  </si>
  <si>
    <t xml:space="preserve">lakLd`frd@lkeqnkf;d Hkou ;kstuk </t>
  </si>
  <si>
    <t>lkoZtud izlk/ku ;kstuk gsrq vuqnku</t>
  </si>
  <si>
    <t xml:space="preserve">egkikSj dk izfrosnu </t>
  </si>
  <si>
    <t xml:space="preserve">¼v½ dsUnz izofrZr ;kstuk </t>
  </si>
  <si>
    <t xml:space="preserve">¼c½ jkT; izofrZr ;kstuk </t>
  </si>
  <si>
    <t xml:space="preserve">efgyk le`f) cktkj ;kstuk </t>
  </si>
  <si>
    <t xml:space="preserve">xkskdqy uxj ;kstuk </t>
  </si>
  <si>
    <t xml:space="preserve">¼l½ ftyk 'kgjh fodkl izkf/kdj.k ls vuqnku </t>
  </si>
  <si>
    <t xml:space="preserve">¼n½ ftyk dk;kZy; ds lg;ksx ls izkIr vuqnku </t>
  </si>
  <si>
    <t xml:space="preserve">tu Hkkxhnkjh en ls vuqnku </t>
  </si>
  <si>
    <t xml:space="preserve"> </t>
  </si>
  <si>
    <t>izkjafHkd vo'ks"k     :-</t>
  </si>
  <si>
    <t>fuxe Bsdsnkjksa rFkk vU; ls vfxze olwyh@lek;kstu</t>
  </si>
  <si>
    <t xml:space="preserve">  </t>
  </si>
  <si>
    <t xml:space="preserve">        egkikSj</t>
  </si>
  <si>
    <t>Mqcar izkfIr;ksaa dk izko/kku **tks ekax izkIr ugh gksxk*</t>
  </si>
  <si>
    <t>laifRrdj iwoZ o"kZ dk laxzg.k</t>
  </si>
  <si>
    <t>lesfdrdj iwoZ o"kZ dk laxzg.k</t>
  </si>
  <si>
    <t>Hkou fdjk;k iwoZ o"kZ dk laxzg.k</t>
  </si>
  <si>
    <t>vkosnu 'kqYd@VsaMj QkeZ</t>
  </si>
  <si>
    <r>
      <t xml:space="preserve">        </t>
    </r>
    <r>
      <rPr>
        <u val="single"/>
        <sz val="11"/>
        <rFont val="Arial"/>
        <family val="2"/>
      </rPr>
      <t>CONTRACTORS AND SUPPLIERS)</t>
    </r>
  </si>
  <si>
    <t>Bsdsnkjksa ,oa lIyk;jksa ls okf.kfT;dj dh dVkSrh</t>
  </si>
  <si>
    <t>jk;YVh dh dVkSrh</t>
  </si>
  <si>
    <t>izokl@;k=k HkRrk ij O;;</t>
  </si>
  <si>
    <t>daVsuj ejEer dk;Z</t>
  </si>
  <si>
    <t xml:space="preserve">fofHkUu LFkyksa ij LofoRrh; ;kstuk ds varxZr </t>
  </si>
  <si>
    <t>KkuLFkyh Hkou fuekZ.k</t>
  </si>
  <si>
    <t>dk iath;u</t>
  </si>
  <si>
    <t>lwpuk dk vf/kdkj</t>
  </si>
  <si>
    <t>ik"kZn fuf/k</t>
  </si>
  <si>
    <t xml:space="preserve">gYnhckM+h es VSDlh LVS.M ,oa nwdku fuekZ.kA </t>
  </si>
  <si>
    <t xml:space="preserve">fofHkUu LFkyksa dk i;kZoj.k lq/kkj ,oa fodkl </t>
  </si>
  <si>
    <t xml:space="preserve">uxj fuxe {ks=karxZr lM+dksa fdukjs jsfyax </t>
  </si>
  <si>
    <t>csfj;j LFkkiuk dk;Z</t>
  </si>
  <si>
    <t xml:space="preserve">gkWV cktkj le`f) ;kstuk </t>
  </si>
  <si>
    <t xml:space="preserve">xkSjo iFk ;kstuk </t>
  </si>
  <si>
    <t xml:space="preserve">ekWMy Msªsu ;kstuk </t>
  </si>
  <si>
    <t>deZpkfj;ksa ls vfxze olwyh</t>
  </si>
  <si>
    <t>Bsdsnkjksa@lIyk;j dk fcy cdk;k@jksdh xbZ jkf'k</t>
  </si>
  <si>
    <t xml:space="preserve">loZ f'k{kk vfHk;kau </t>
  </si>
  <si>
    <t xml:space="preserve">lkaln@fo/kk;d dksVk ls vuqnku </t>
  </si>
  <si>
    <t>f'k{kkdehZ osru</t>
  </si>
  <si>
    <t>izfr{kk cl LVS.M</t>
  </si>
  <si>
    <t>LoPN NRrhlx&lt;+ ;kstuk</t>
  </si>
  <si>
    <t>fcØh ls vk; ,oa fdjk;k Ø; izzHkkj] 'kqYd</t>
  </si>
  <si>
    <t>fu{ksi tek &amp; ¼vekur jkf'k½</t>
  </si>
  <si>
    <t>dEI;wVjkbZts'ku ,oa bZ&amp;xojus'k</t>
  </si>
  <si>
    <t>ty d"V O;oLFkk gsrq vuqnku</t>
  </si>
  <si>
    <t>Kku LFkyh; ;kstukarxZr vuqnku</t>
  </si>
  <si>
    <t>ftyk 'kgjh fodkl vfHkdj.k ls fodkl dk;Z</t>
  </si>
  <si>
    <r>
      <t xml:space="preserve">        </t>
    </r>
    <r>
      <rPr>
        <b/>
        <u val="single"/>
        <sz val="11"/>
        <rFont val="Arial"/>
        <family val="2"/>
      </rPr>
      <t>CONTRACTORS AND SUPPLIERS)</t>
    </r>
  </si>
  <si>
    <t>,oa</t>
  </si>
  <si>
    <t>ctV vuqeku</t>
  </si>
  <si>
    <t>izkjafHkd vo'ks"k       :-</t>
  </si>
  <si>
    <t>izkjafHkd vo'ks"k    :-</t>
  </si>
  <si>
    <t>vk; vuqeku          :-</t>
  </si>
  <si>
    <t>vuqekfur vk;     :-</t>
  </si>
  <si>
    <t>dqy ;ksx             :-</t>
  </si>
  <si>
    <t>dqy ;ksx          :-</t>
  </si>
  <si>
    <t>O;; vuqeku          :-</t>
  </si>
  <si>
    <t>dqy O;;          :-</t>
  </si>
  <si>
    <t>cpr                 :-</t>
  </si>
  <si>
    <t>cpr              :-</t>
  </si>
  <si>
    <t xml:space="preserve">                 uxj ikfyd fuxe] vf/kfu;e 1956 dh /kkjk 97 ds vUrxZr uxj ikfyd fuxe fpjfejh dk iqujhf{kr ctV o"kZ </t>
  </si>
  <si>
    <t>egkikSj</t>
  </si>
  <si>
    <t>uxj ikfyd fuxe] fpjfejh ¼N0x0½</t>
  </si>
  <si>
    <t>izLrkfor vk;</t>
  </si>
  <si>
    <t>izLrkfor O;;</t>
  </si>
  <si>
    <t xml:space="preserve">:0   </t>
  </si>
  <si>
    <t>v/;{k</t>
  </si>
  <si>
    <t>uxj ikfyd fuxe fpjfejh</t>
  </si>
  <si>
    <t xml:space="preserve">vk;qDr dk izfrosnu </t>
  </si>
  <si>
    <t>es;j bu dkSflay dh vuq'kalk</t>
  </si>
  <si>
    <t>v/;{k dh vuq'kalk</t>
  </si>
  <si>
    <t>vk;qDr</t>
  </si>
  <si>
    <t xml:space="preserve">deZpkfj;ksa dks onhZ </t>
  </si>
  <si>
    <t>dEI;qVj [kjhnh</t>
  </si>
  <si>
    <t xml:space="preserve">lM+d] ukyh fuekZ.k dk;Z ,oa jksM ekfdZax dk;Z] </t>
  </si>
  <si>
    <t>fuxe {ks=kUrxZr lM+d ukyh ,oa vU; fodkl dk;Z</t>
  </si>
  <si>
    <t>eqfDr/kke fodkl ;kstuk@dfczLrku fuekZ.k</t>
  </si>
  <si>
    <t>Hkou fuek.kZ@ejEer@ckm.Mªhoky fuekZ.k</t>
  </si>
  <si>
    <t xml:space="preserve">fuxe {ks=kUrxZr ckm.Mªhoky] pkSd dk lkSUn;hZdj.k ,oa Qookjk LFkkiuk dk;Z </t>
  </si>
  <si>
    <t>rkykc lkSan;hZdj.k</t>
  </si>
  <si>
    <t>dk;kZy; Hkou fuekZ.k@foLrkj dk;Z</t>
  </si>
  <si>
    <t>NBoka osrueku ,oa ,fj;lZ HkqxrkuA</t>
  </si>
  <si>
    <t>fuekZ.k dk;Z foHkkx vkdfLedrk@VsaMj foKkiu vkfn</t>
  </si>
  <si>
    <t xml:space="preserve">LoPNrk@rduhdh ty iznk; ,oa fuekZ.k 'kk[kk gsrq </t>
  </si>
  <si>
    <t xml:space="preserve">vfXu 'keu ;a=@gksl ikbZi vkfn dh [kjhnh </t>
  </si>
  <si>
    <t>eqfDr/kke ,oa fodkl ;kstuk@'ke'kku ?kkV fuekZ.k</t>
  </si>
  <si>
    <t>dk;Z ?kkV ,oa iqy@iqfy;k dk fuekZ.k</t>
  </si>
  <si>
    <t>eq[; ekxZ ds lMdks dk lkSn;Zdj.k] izos'k }kj] pkSMhdj.k</t>
  </si>
  <si>
    <t>lkekU; iz;kstukFkZ vuqnku ¼xkSjo iFk½</t>
  </si>
  <si>
    <t xml:space="preserve">ikdZ fuekZ.k </t>
  </si>
  <si>
    <t>egkikSj@v/;{k@es;j bu dkmafly ds fy, j[ks</t>
  </si>
  <si>
    <t>jktLo vuqnku ,oa lc lhMh</t>
  </si>
  <si>
    <t>fou;ksx ls vk; lkekU; fuf/k</t>
  </si>
  <si>
    <r>
      <t xml:space="preserve">008  </t>
    </r>
    <r>
      <rPr>
        <b/>
        <u val="single"/>
        <sz val="14"/>
        <rFont val="Kruti Dev 010"/>
        <family val="0"/>
      </rPr>
      <t xml:space="preserve">fofu;ksx ls vk;&amp;vU; fuf/k </t>
    </r>
    <r>
      <rPr>
        <b/>
        <u val="single"/>
        <sz val="11"/>
        <rFont val="Arial"/>
        <family val="2"/>
      </rPr>
      <t>(INCOME FROM INVESTMENTS - OTHER FUND)</t>
    </r>
  </si>
  <si>
    <t>008</t>
  </si>
  <si>
    <t>vU; fuf/k ls vk;</t>
  </si>
  <si>
    <r>
      <t xml:space="preserve">204  </t>
    </r>
    <r>
      <rPr>
        <b/>
        <u val="single"/>
        <sz val="14"/>
        <rFont val="Kruti Dev 010"/>
        <family val="0"/>
      </rPr>
      <t xml:space="preserve">fuxe }kjk +_.k dh izkIrh </t>
    </r>
    <r>
      <rPr>
        <b/>
        <u val="single"/>
        <sz val="11"/>
        <rFont val="Arial"/>
        <family val="2"/>
      </rPr>
      <t>(Loans)</t>
    </r>
  </si>
  <si>
    <t>204</t>
  </si>
  <si>
    <t>ZLFkkbZ tek fofuos'k ¼okilh½</t>
  </si>
  <si>
    <t xml:space="preserve">deZpkjh vkokl x`gks dk fuekZ.k </t>
  </si>
  <si>
    <t>loZtfud ew=ky; [kjhnh</t>
  </si>
  <si>
    <t>eksVj iEi Ø;] ikbZi ykbZu ij O;;</t>
  </si>
  <si>
    <t xml:space="preserve">ty vko/kZu ;kstuk </t>
  </si>
  <si>
    <t>vads{k.k O;;@ÅtkZ vads{k.k@f}&amp;ys[kk iz.kkyh @</t>
  </si>
  <si>
    <t xml:space="preserve">fuxe {ks=karxZr Hkou] 'ksM] pcqrjk </t>
  </si>
  <si>
    <t>cpr             :-</t>
  </si>
  <si>
    <t>vk;qä</t>
  </si>
  <si>
    <t>uxj ikfyd fuxe fpfjejh</t>
  </si>
  <si>
    <t>ftyk&amp;dskfj;k ¼N0x0½</t>
  </si>
  <si>
    <t>LVki Mse ?kkV fuekZ.k ,oa vU; fodkl dk;Z</t>
  </si>
  <si>
    <t>ljxqtk ,oa mÙkj ljxqtk vkfnoklh fodkl izkf/kdj.k ls fofHkUu fodkl dk;ZA</t>
  </si>
  <si>
    <t>fofu;ksx ls vk; vU; fuf/k</t>
  </si>
  <si>
    <t>_.k ij ns; C;kt ,oa foÙkh; izHkkj</t>
  </si>
  <si>
    <t>ewY; gk~l</t>
  </si>
  <si>
    <t>_.k dk Hkqxrku @okilh</t>
  </si>
  <si>
    <t xml:space="preserve">tek jkf'k dh olwyh  </t>
  </si>
  <si>
    <t>laifÙk;kas dh [kjhnh@izkIrh</t>
  </si>
  <si>
    <t>iqthxr fuekZ.k dk;Z</t>
  </si>
  <si>
    <t>ljdkj dh fo'ks"k ;kstukvksa ds fØ;kUo;u ij O;;</t>
  </si>
  <si>
    <t>fou;ksx lkekU; fuf/k</t>
  </si>
  <si>
    <t>Bsdsnkjksa ,oa iznk;drkZvksa ls okf.kfT;dj dh dVkSrh</t>
  </si>
  <si>
    <t>Hkou fuekZ.k vuqefr 'kqYd@Hkou fuekZ.k</t>
  </si>
  <si>
    <t xml:space="preserve">               es;j bu dkSaflay }kjk ctV dks LkoZlEefr ls ikfjr fd;k x;k gS] blds lkFk gh uxjikfyd fuxe ifj"kn~ ls ctV ikfjr fd, tkuss dh vuq'klk Hkh dh xbZ gSA es;j bu dkSaflay ls ikfjr ctV fuxe ds vuqeksnukFkZ izLrqr gS A</t>
  </si>
  <si>
    <t xml:space="preserve">               es;j bu dkSaflay }kjk LkoZlEefr ls izLrqr ctV dk vuqeksnu fd;k tkdj uxj fuxe ifj"kn es vuqeksnu fd;s tkus gsrq vuq'kalk dh xbZ A</t>
  </si>
  <si>
    <t>eq[; ekxZ ds lM+dksa ds lkSn;hZdj.k]vUrxZr Vªh xkMZ</t>
  </si>
  <si>
    <t>VSDlh LVS.M fuekZ.k</t>
  </si>
  <si>
    <t xml:space="preserve">jktLo ,oa dj laxzg.k foHkkx </t>
  </si>
  <si>
    <t>ukyh ejEer@fuekZ.k</t>
  </si>
  <si>
    <t>xsLV gkÅl gsrq QuhpZj bR;kfn</t>
  </si>
  <si>
    <t xml:space="preserve">fuxe Bsdsnkjksa rFkk vU; vfxze </t>
  </si>
  <si>
    <t xml:space="preserve">mUeqDr@fofHkUu [ksy eSnku dk fuekZ.k ,oa fodkl </t>
  </si>
  <si>
    <t>fofo/k ,oa vU; izkfIRk;ka ¼tUe] e`R;w] fookg vkfn½</t>
  </si>
  <si>
    <t>'kklu ls foRrh; lgk;rk ls lapkfyr fofHkUu</t>
  </si>
  <si>
    <t>lM+d jks'kuh O;oLFkk ij O;;@¼fctyh fcy½</t>
  </si>
  <si>
    <t xml:space="preserve">izos'k }kj] pkSMhdj.k ,oa jsfyax gsrq vuqnku  </t>
  </si>
  <si>
    <t>iqujhf{kr vk;</t>
  </si>
  <si>
    <t xml:space="preserve">                 izLrkfor O;;           iqujhf{kr O;;</t>
  </si>
  <si>
    <t xml:space="preserve">Bsdsnkjka ,oa lIyk;jksa ls midj dh dVkSrh </t>
  </si>
  <si>
    <t>Bsdsnkjksa ,oa iznk;drkZvksa dks midj dk Hkqxrku</t>
  </si>
  <si>
    <r>
      <t xml:space="preserve">213 </t>
    </r>
    <r>
      <rPr>
        <b/>
        <u val="single"/>
        <sz val="10"/>
        <rFont val="Kruti Dev 010"/>
        <family val="0"/>
      </rPr>
      <t xml:space="preserve"> </t>
    </r>
    <r>
      <rPr>
        <b/>
        <u val="single"/>
        <sz val="13"/>
        <rFont val="Kruti Dev 010"/>
        <family val="0"/>
      </rPr>
      <t xml:space="preserve">deZpkfj;ksa ds osru ls Hkfo"; fuf/k vkfn dh dVkSrh </t>
    </r>
    <r>
      <rPr>
        <b/>
        <u val="single"/>
        <sz val="10"/>
        <rFont val="Arial"/>
        <family val="2"/>
      </rPr>
      <t>(GENERAL PROVIDENT FUND/CONTRIBUTY PROVIDENT FUND)</t>
    </r>
  </si>
  <si>
    <t>ewyHkwr lqfo/kk lexz fodkl@¼v/kkslajpuk½fodkl gsrq</t>
  </si>
  <si>
    <t>egkikSj@v/;{k@ik"kZn dk ekuns;@iz'kkld</t>
  </si>
  <si>
    <t>iqfy;k fuekZ.k</t>
  </si>
  <si>
    <t>ikdZ gsrq lkexzh ij O;;</t>
  </si>
  <si>
    <t>ehuh ekrk fu/kZu chek ;kstuk</t>
  </si>
  <si>
    <t>dpjk?kj dk fuekZ.k@daVsuj ¼[kjhnh½</t>
  </si>
  <si>
    <t xml:space="preserve">fofHkUu fodkl dk;Z                           </t>
  </si>
  <si>
    <t>LVsfM;e fuekZ.k</t>
  </si>
  <si>
    <t>rjurky ¼Lohfeaxiqy½ fuekZ.k</t>
  </si>
  <si>
    <t>LVs'kujh@fizafVax lkexzh</t>
  </si>
  <si>
    <r>
      <t xml:space="preserve">fuekZ.k lkexzh </t>
    </r>
    <r>
      <rPr>
        <sz val="12"/>
        <rFont val="Arial"/>
        <family val="2"/>
      </rPr>
      <t>(</t>
    </r>
    <r>
      <rPr>
        <sz val="14"/>
        <rFont val="Kruti Dev 010"/>
        <family val="0"/>
      </rPr>
      <t>flesUV] NM+ vkfn</t>
    </r>
    <r>
      <rPr>
        <sz val="12"/>
        <rFont val="Arial"/>
        <family val="2"/>
      </rPr>
      <t>)</t>
    </r>
  </si>
  <si>
    <t>ty iznk; lkexzh</t>
  </si>
  <si>
    <t>LoPNrk lkexzh</t>
  </si>
  <si>
    <t>fo|qr lkexzh</t>
  </si>
  <si>
    <t xml:space="preserve">Hk.Mkj ds lek;kstu@fcdzh ls izkIr </t>
  </si>
  <si>
    <t>ch0ih0,y0ifjokjkssa dh lgk;rk jkf'k</t>
  </si>
  <si>
    <t>ikdZ fuekZ.k</t>
  </si>
  <si>
    <t>fuxe {ks= esa lM+d izdk'k gsrq fo|qrhdj.k dk;Z ,oa vU;</t>
  </si>
  <si>
    <t xml:space="preserve">lkekU; iz'kklu@ys[kk foHkkx ,oa LFkkiuk </t>
  </si>
  <si>
    <t xml:space="preserve">LoPNrk foHkkx tuLokLF; ,oa lQkbZ O;oLFkk </t>
  </si>
  <si>
    <t xml:space="preserve">ty izznk; </t>
  </si>
  <si>
    <t xml:space="preserve">rduhdh foHkkx lkoZtfud fuekZ.k dk;Z </t>
  </si>
  <si>
    <t>lakLd`frd Hkou@i.Mky@eap fuekZ.k@lkeqnkf;d Hkou</t>
  </si>
  <si>
    <t xml:space="preserve">          egkikSj</t>
  </si>
  <si>
    <t xml:space="preserve">                    uxj ikfyd fuxe] vf/kfu;e 1956 dh /kkjk 97 ds vUrxZr uxj ikfyd fuxe fpjfejh dk iqujhf{kr ctV o"kZ </t>
  </si>
  <si>
    <t xml:space="preserve">     ctV esa 'kkldh; ;kstukvksa tSls %&amp; ty vko/kZu] lexz fodkl] vkfn ds fy;s izko/kku fd;k x;k gS] buesa ls lHkh ;kstukvksa ij fiNys foRrh; o"kZ ls dk;Z izkjaHk dj fn;k x;k gSa A 'kklu dh uhfr;ksa] funsZ'kksa ds LVsfM;e ,oa rjurky dk fuekZ.k] dk lekos'k bl ctV esa fd;k x;k gSa A</t>
  </si>
  <si>
    <t xml:space="preserve">      uxj dks lkQ lqFkjk ,oa Ik;kZoj.k dks /;ku es j[krs gq, uxj ds fofHkUu LFkkuksa ij loZtfud 'kkSpky; rFkk dpjk rFkk lkQ lQkbZ ds fy, 'kklu dh Bksl vif'k"V izca/ku vUrxZr ;kstuk rS;kj x;k gSa A</t>
  </si>
  <si>
    <t>laifRrdj orZeku o"kZ dk laxzg.k</t>
  </si>
  <si>
    <t>Hkou uekarj.k 'kqYd</t>
  </si>
  <si>
    <t>nwdku iath;u 'kqYd</t>
  </si>
  <si>
    <t>Lo.kZ ta;rh 'kgjh jkstxkj izf'k{k.k</t>
  </si>
  <si>
    <r>
      <t>003</t>
    </r>
    <r>
      <rPr>
        <b/>
        <u val="single"/>
        <sz val="14"/>
        <rFont val="Kruti Dev 010"/>
        <family val="0"/>
      </rPr>
      <t xml:space="preserve"> fuxe dh lEifR;ksa ls fdjk;k izkIr </t>
    </r>
    <r>
      <rPr>
        <b/>
        <u val="single"/>
        <sz val="11"/>
        <rFont val="Arial"/>
        <family val="2"/>
      </rPr>
      <t>(Rental Income from Municiple Properties)</t>
    </r>
  </si>
  <si>
    <r>
      <t xml:space="preserve">102 </t>
    </r>
    <r>
      <rPr>
        <b/>
        <u val="single"/>
        <sz val="14"/>
        <rFont val="Kruti Dev 010"/>
        <family val="0"/>
      </rPr>
      <t xml:space="preserve">lkekU; iz'kklu O;; </t>
    </r>
    <r>
      <rPr>
        <b/>
        <u val="single"/>
        <sz val="11"/>
        <rFont val="Arial"/>
        <family val="2"/>
      </rPr>
      <t>(ADMINISTRATION EXPENSES)</t>
    </r>
  </si>
  <si>
    <r>
      <t xml:space="preserve">304 </t>
    </r>
    <r>
      <rPr>
        <b/>
        <i/>
        <u val="single"/>
        <sz val="14"/>
        <rFont val="Kruti Dev 010"/>
        <family val="0"/>
      </rPr>
      <t xml:space="preserve">_.k dk Hkqxrku@okilh </t>
    </r>
    <r>
      <rPr>
        <b/>
        <i/>
        <u val="single"/>
        <sz val="14"/>
        <rFont val="Arial"/>
        <family val="2"/>
      </rPr>
      <t>(REPAYMENT OF LOANS)</t>
    </r>
  </si>
  <si>
    <r>
      <t xml:space="preserve">109 </t>
    </r>
    <r>
      <rPr>
        <b/>
        <i/>
        <u val="single"/>
        <sz val="14"/>
        <rFont val="Kruti Dev 010"/>
        <family val="0"/>
      </rPr>
      <t>ewY; g~kl</t>
    </r>
    <r>
      <rPr>
        <b/>
        <i/>
        <u val="single"/>
        <sz val="14"/>
        <rFont val="Arial"/>
        <family val="2"/>
      </rPr>
      <t xml:space="preserve"> (DEPRECIATION)</t>
    </r>
  </si>
  <si>
    <r>
      <t xml:space="preserve">108 </t>
    </r>
    <r>
      <rPr>
        <b/>
        <i/>
        <u val="single"/>
        <sz val="14"/>
        <rFont val="Kruti Dev 010"/>
        <family val="0"/>
      </rPr>
      <t xml:space="preserve">vU; O;; </t>
    </r>
    <r>
      <rPr>
        <b/>
        <i/>
        <u val="single"/>
        <sz val="14"/>
        <rFont val="Arial"/>
        <family val="2"/>
      </rPr>
      <t>(MISCELLANEOUS EXPENSES)</t>
    </r>
  </si>
  <si>
    <r>
      <t xml:space="preserve">107 </t>
    </r>
    <r>
      <rPr>
        <b/>
        <i/>
        <u val="single"/>
        <sz val="14"/>
        <rFont val="Kruti Dev 010"/>
        <family val="0"/>
      </rPr>
      <t xml:space="preserve">[kpksZ dk izko/kku </t>
    </r>
    <r>
      <rPr>
        <b/>
        <i/>
        <u val="single"/>
        <sz val="14"/>
        <rFont val="Arial"/>
        <family val="2"/>
      </rPr>
      <t>(PROVISION &amp; WRITE OFF)</t>
    </r>
  </si>
  <si>
    <r>
      <t xml:space="preserve">106 </t>
    </r>
    <r>
      <rPr>
        <b/>
        <u val="single"/>
        <sz val="14"/>
        <rFont val="Kruti Dev 010"/>
        <family val="0"/>
      </rPr>
      <t xml:space="preserve">jktLo vuqnku ,oa lg;ksx jkf'k dk Hkqxrku </t>
    </r>
    <r>
      <rPr>
        <b/>
        <u val="single"/>
        <sz val="14"/>
        <rFont val="Arial"/>
        <family val="2"/>
      </rPr>
      <t>(REVNUE GRANTS CONTRIBUTIONS  &amp; SUBSIDIES )</t>
    </r>
  </si>
  <si>
    <r>
      <t xml:space="preserve">105 </t>
    </r>
    <r>
      <rPr>
        <b/>
        <i/>
        <u val="single"/>
        <sz val="14"/>
        <rFont val="Kruti Dev 010"/>
        <family val="0"/>
      </rPr>
      <t xml:space="preserve">fuxe dk;Zdze O;; </t>
    </r>
    <r>
      <rPr>
        <b/>
        <i/>
        <u val="single"/>
        <sz val="14"/>
        <rFont val="Arial"/>
        <family val="2"/>
      </rPr>
      <t>(PROGRAMME EXPENSES)</t>
    </r>
  </si>
  <si>
    <r>
      <t xml:space="preserve">104 </t>
    </r>
    <r>
      <rPr>
        <b/>
        <i/>
        <u val="single"/>
        <sz val="14"/>
        <rFont val="Kruti Dev 010"/>
        <family val="0"/>
      </rPr>
      <t xml:space="preserve"> _.k ij ns; C;kt ,oa fofRr; izHkkj </t>
    </r>
    <r>
      <rPr>
        <b/>
        <i/>
        <u val="single"/>
        <sz val="14"/>
        <rFont val="Arial"/>
        <family val="2"/>
      </rPr>
      <t>(INTEREST AND FINANCE CHARGES)</t>
    </r>
  </si>
  <si>
    <r>
      <t xml:space="preserve">103 </t>
    </r>
    <r>
      <rPr>
        <b/>
        <i/>
        <u val="single"/>
        <sz val="14"/>
        <rFont val="Kruti Dev 010"/>
        <family val="0"/>
      </rPr>
      <t>ejEer ,oa la/kkj.k O;;</t>
    </r>
    <r>
      <rPr>
        <b/>
        <i/>
        <u val="single"/>
        <sz val="14"/>
        <rFont val="Arial"/>
        <family val="2"/>
      </rPr>
      <t xml:space="preserve"> (REPAIR AND MAINTANENCE)</t>
    </r>
  </si>
  <si>
    <r>
      <t xml:space="preserve">311  </t>
    </r>
    <r>
      <rPr>
        <b/>
        <u val="single"/>
        <sz val="14"/>
        <rFont val="Kruti Dev 010"/>
        <family val="0"/>
      </rPr>
      <t xml:space="preserve">fdjk;k] dj vkfn cdk;k ekax </t>
    </r>
    <r>
      <rPr>
        <b/>
        <u val="single"/>
        <sz val="11"/>
        <rFont val="Arial"/>
        <family val="2"/>
      </rPr>
      <t>(AMOUNT REALISABLE)</t>
    </r>
  </si>
  <si>
    <r>
      <t xml:space="preserve">312 </t>
    </r>
    <r>
      <rPr>
        <b/>
        <u val="single"/>
        <sz val="14"/>
        <rFont val="Kruti Dev 010"/>
        <family val="0"/>
      </rPr>
      <t xml:space="preserve">_.k ,oa vfxze </t>
    </r>
    <r>
      <rPr>
        <b/>
        <u val="single"/>
        <sz val="11"/>
        <rFont val="Arial"/>
        <family val="2"/>
      </rPr>
      <t>(LOANS AND ADVANCES)</t>
    </r>
  </si>
  <si>
    <t>uxj fodkl 'kqYd</t>
  </si>
  <si>
    <r>
      <t xml:space="preserve">316 </t>
    </r>
    <r>
      <rPr>
        <b/>
        <u val="single"/>
        <sz val="11"/>
        <rFont val="Kruti Dev 010"/>
        <family val="0"/>
      </rPr>
      <t xml:space="preserve">  </t>
    </r>
    <r>
      <rPr>
        <b/>
        <u val="single"/>
        <sz val="14"/>
        <rFont val="Kruti Dev 010"/>
        <family val="0"/>
      </rPr>
      <t xml:space="preserve">Bssdsnkjksa@iznk;drkZvks ls okf.kfT;d dj dVkSfr </t>
    </r>
    <r>
      <rPr>
        <b/>
        <u val="single"/>
        <sz val="11"/>
        <rFont val="Arial"/>
        <family val="2"/>
      </rPr>
      <t xml:space="preserve">(REMITTANCE OF COMMERCIAL TAX </t>
    </r>
  </si>
  <si>
    <t xml:space="preserve">vU; dVkSrh </t>
  </si>
  <si>
    <t>Bsdsnkjksa ds ns;dksa ls jksdh xbZ jkf'k@vU;</t>
  </si>
  <si>
    <t>uxj lwjkt vfHk;ku</t>
  </si>
  <si>
    <r>
      <t>101</t>
    </r>
    <r>
      <rPr>
        <b/>
        <u val="single"/>
        <sz val="14"/>
        <rFont val="Kruti Dev 010"/>
        <family val="0"/>
      </rPr>
      <t xml:space="preserve"> LFkkiuk O;; vLFkk;h </t>
    </r>
    <r>
      <rPr>
        <b/>
        <u val="single"/>
        <sz val="11"/>
        <rFont val="Arial"/>
        <family val="2"/>
      </rPr>
      <t>(ESTABLISHMENT EXPENDITURES)</t>
    </r>
  </si>
  <si>
    <t xml:space="preserve"> 'konkg gsrq ydM+h foØ;</t>
  </si>
  <si>
    <t>foKkiu b'rgkj@ gksfMZx</t>
  </si>
  <si>
    <t>vU; fofo/k fdjk;k@,0Vh0,e0@Vkoj fdjk;k@ikdZ</t>
  </si>
  <si>
    <t>bafnjk xka/kh fo?kok @fodykax isa'ku</t>
  </si>
  <si>
    <t>bafnjk xka/kh fo/kok@fodykax isa'ku</t>
  </si>
  <si>
    <r>
      <t xml:space="preserve">310 </t>
    </r>
    <r>
      <rPr>
        <b/>
        <u val="single"/>
        <sz val="14"/>
        <rFont val="Kruti Dev 010"/>
        <family val="0"/>
      </rPr>
      <t xml:space="preserve"> fofu;ksx lkekU; fuf/k </t>
    </r>
    <r>
      <rPr>
        <b/>
        <u val="single"/>
        <sz val="11"/>
        <rFont val="Arial"/>
        <family val="2"/>
      </rPr>
      <t>(INVESTMENT - GENERAL FUNDS)</t>
    </r>
  </si>
  <si>
    <r>
      <t xml:space="preserve">309  </t>
    </r>
    <r>
      <rPr>
        <b/>
        <u val="single"/>
        <sz val="14"/>
        <rFont val="Kruti Dev 010"/>
        <family val="0"/>
      </rPr>
      <t xml:space="preserve">ljdkj dh fo'ks"k ;kstukvksa ds fdz;kao;u ij O;; </t>
    </r>
    <r>
      <rPr>
        <b/>
        <u val="single"/>
        <sz val="11"/>
        <rFont val="Arial"/>
        <family val="2"/>
      </rPr>
      <t>(DEPOSITE WORKS)</t>
    </r>
  </si>
  <si>
    <t xml:space="preserve"> 'konkg gsrq ydM+h ij O;;</t>
  </si>
  <si>
    <t>2013&amp;2014</t>
  </si>
  <si>
    <t>Ik;kZoj.k] m|ku O;oLFkk</t>
  </si>
  <si>
    <t>lkaLd`frd dk;ZØe@[ksydwn@f'k{kk@lEesyu ,oa lRdkj</t>
  </si>
  <si>
    <t xml:space="preserve">¼mn~?kkVu] f'kykU;kl] QksVksxzkQh] egkikSj VªkQh] cky oSKkfudks  dks </t>
  </si>
  <si>
    <t xml:space="preserve">iqjLd`r djus] 10oh &amp;12 oha ds VkWij fo|kFkhZ dks iqjLd`r rFkk jk"Vªh; Lrj </t>
  </si>
  <si>
    <t>ij [ksy&amp;dqn ds {ks= es iqjLd`r djus ½</t>
  </si>
  <si>
    <r>
      <t xml:space="preserve">314  </t>
    </r>
    <r>
      <rPr>
        <b/>
        <u val="single"/>
        <sz val="14"/>
        <rFont val="Kruti Dev 010"/>
        <family val="0"/>
      </rPr>
      <t xml:space="preserve">Bsdsnkjksa ,oa izznk;drkZvksa ls vk;dj dh dVkSrh </t>
    </r>
    <r>
      <rPr>
        <u val="single"/>
        <sz val="10"/>
        <rFont val="Arial"/>
        <family val="2"/>
      </rPr>
      <t>(</t>
    </r>
    <r>
      <rPr>
        <u val="single"/>
        <sz val="9"/>
        <rFont val="Arial"/>
        <family val="2"/>
      </rPr>
      <t>REMITTANCE OF INCOME TAX RECOVERED</t>
    </r>
  </si>
  <si>
    <t>eVu ekdsZV fuekZ.k ;kstuk</t>
  </si>
  <si>
    <t>eNyh ekdsZV fuekZ.k ;kstuk</t>
  </si>
  <si>
    <t>LoPNrk dk;Z gsrq gkFk Bsyk daVsuj LizsiEi] QkWxe'khu bR;kfn vU; midj.k dh [kjhnh</t>
  </si>
  <si>
    <t xml:space="preserve">           uxj ds is;ty O;oLFkk dks l`n`.k djus ds fy;s rFkk uxj dks lkQ lqFkjk j[kus dk Hkh dk;Z Bksl vif'k"V izca/ku ;kstukarxZr bl ctV es j[kk x;k gSa A fofHkUu okMksZ ds fodkl] [ksy ds eSnku ,oa ;ksx 'kkyk ds fuekZ.k dks Hkh bl ctV es lekos'k fd;k x;k gS A </t>
  </si>
  <si>
    <t xml:space="preserve">          bl izdkj  ctV es uxj ds pgqeq[kh fodkl ds fy, lHkh tufgr dk;ksZ dk lekos'k djus dk iz;Ru fd;k x;k gSa A</t>
  </si>
  <si>
    <t xml:space="preserve">          eq&gt;s fo'okl gS fd uxj ds okMZ ik"kZnks ,oa cqf)thfo oxksZ ds lq&gt;ko ,oa fuxe ds vf/kdkfj;ksa] deZpkfj;ksa ,oa uxj ds turk ds lg;ksx lss eSa uxj ds lokZxh.k fodkl es lgk;d cu ldqaxk A</t>
  </si>
  <si>
    <t xml:space="preserve">                         LoPN ,oa lqUnj 'kgj dh dYiuk ds lkFk vkidk viuk!</t>
  </si>
  <si>
    <t xml:space="preserve">     foxr foÙkh; o"kZ es izLrkfor vk; ,oa O;; es deh 'kklu ls izkIr gksus okys enksa es visf{kr jkf'k dk izkIr u gksus ds dkj.k gS A</t>
  </si>
  <si>
    <t xml:space="preserve">       mijksDr iqujhf{kr ,oa ctV vuqeku vk; ,oa O;; dk foLr`r fooj.k lkFk es layXu gSa A </t>
  </si>
  <si>
    <t>eq[;ea=h Jfed izfr{kky; ;kstuk vUrxZr izfr{kky; fuekZ.k</t>
  </si>
  <si>
    <t xml:space="preserve">C;kt ls izkfIr </t>
  </si>
  <si>
    <t xml:space="preserve">fuxe }kjk +_.k dh izkfIr </t>
  </si>
  <si>
    <t>fu{ksi tek izkfIr</t>
  </si>
  <si>
    <r>
      <t xml:space="preserve">deZpkfj;ksa ds osru ls Hkfo"; fuf/k vkfn dh dVkSrh </t>
    </r>
  </si>
  <si>
    <t xml:space="preserve">Bsdsnkjksa@lIyk;jksa ls okf.kfT;dj] jk;YVh dVkSrh </t>
  </si>
  <si>
    <t>laifÙk;kas dh [kjhnh@izkfIr</t>
  </si>
  <si>
    <t xml:space="preserve">Bsdsnkjksa ,oa iznk;drkZvksa ls okf.kfT;dj dh </t>
  </si>
  <si>
    <t>dVkSrh</t>
  </si>
  <si>
    <t xml:space="preserve">                                      izHkkjh lnL; </t>
  </si>
  <si>
    <t xml:space="preserve">                                 foRr ys[kk] vads{k.k ,oa </t>
  </si>
  <si>
    <t xml:space="preserve">                            lkekU; iz'kklu fo/kk;h dk;Z foHkkx</t>
  </si>
  <si>
    <t xml:space="preserve">lkSaaik x;k dk;Z ,oa {kfriwfrZ izkfIr </t>
  </si>
  <si>
    <t xml:space="preserve">fuxe dh laifRr;ksa ls fdjk;k izkfIr </t>
  </si>
  <si>
    <t>jktLo vuqnku ,oa lcflMh</t>
  </si>
  <si>
    <t xml:space="preserve">ljdkj dh fo'ks"k ;kstukvksa ds fdz;kUo;u gsrq </t>
  </si>
  <si>
    <t xml:space="preserve">Hk.Mkj ds lek;kstu@fcdzh ls izkfIr </t>
  </si>
  <si>
    <t xml:space="preserve"> dj vkfn ls izkfIr  </t>
  </si>
  <si>
    <t xml:space="preserve">Bsdsnkjksa ,oa lIyk;jksa dh vk;dj dVkSrh  </t>
  </si>
  <si>
    <t xml:space="preserve">deZpkfj;ksa dh vk;dj dVkSrh </t>
  </si>
  <si>
    <t>dk;kZy;] uxjikfyd fuxe fpjfejh] ftyk&amp;dksfj;k ¼N0x0½</t>
  </si>
  <si>
    <t xml:space="preserve">laifRr ds fcØh ls izkfIr </t>
  </si>
  <si>
    <t>laifRr;ksa dh [kjhnh@izkfIr</t>
  </si>
  <si>
    <t>Bsdsnkjksa ,oa iznk;drkZvksa ls okf.kfT; dj dVkSrh</t>
  </si>
  <si>
    <t>Øe'k% 2</t>
  </si>
  <si>
    <t>ewY; ºkl</t>
  </si>
  <si>
    <t>¼jkf'k yk[k esa½</t>
  </si>
  <si>
    <r>
      <t xml:space="preserve">207  </t>
    </r>
    <r>
      <rPr>
        <b/>
        <u val="single"/>
        <sz val="14"/>
        <rFont val="Kruti Dev 010"/>
        <family val="0"/>
      </rPr>
      <t xml:space="preserve"> lEifRr ds fcØh ls izkIr </t>
    </r>
    <r>
      <rPr>
        <b/>
        <u val="single"/>
        <sz val="14"/>
        <rFont val="Times"/>
        <family val="1"/>
      </rPr>
      <t>(SALE PROCEEDS ASSETS)</t>
    </r>
  </si>
  <si>
    <t xml:space="preserve">uxj lwjkt vfHk;ku </t>
  </si>
  <si>
    <t>daEI;wVjkbZts'ku ,oa bZ xoZus'k</t>
  </si>
  <si>
    <t>;kstuk dk;ksZa ls lacaf/kr okLrqfonh; 'kqYd</t>
  </si>
  <si>
    <t>Ik;kZoj.k lq/kkj ,oa o`{kkjksi.k</t>
  </si>
  <si>
    <t xml:space="preserve">okguksa ds ba/ku [kjhnh ¼isVªksy@Mhty½ </t>
  </si>
  <si>
    <t>fdjk;s esa fy;s x;s okguksa]@Vsadj vkfn ij O;;</t>
  </si>
  <si>
    <t xml:space="preserve">vksojgsM Vsad dk ejEer </t>
  </si>
  <si>
    <t>okLrfod O;;     2012&amp;13</t>
  </si>
  <si>
    <t xml:space="preserve">ctV izLrko   2013&amp;14 </t>
  </si>
  <si>
    <t>iqujhf{kr ctV 2013&amp;14</t>
  </si>
  <si>
    <t>ctV izko/kku   2014&amp;15</t>
  </si>
  <si>
    <t>okLrfod vk; 2012&amp;13</t>
  </si>
  <si>
    <t>ctV vuqeku 2014&amp;2015 ,oa iqujhf{kr ctV 2013&amp;14</t>
  </si>
  <si>
    <t>fuxe }kjk fufeZr fofHkUu O;kolkf;d ifjlj@nqdkuksa ls izkIr vk;</t>
  </si>
  <si>
    <t>la/kkj.k ejEer</t>
  </si>
  <si>
    <t>ctV izLrko 2013&amp;14</t>
  </si>
  <si>
    <t>iqujf{kr ctV 2013&amp;14</t>
  </si>
  <si>
    <t>okLrfod vk; 31 fnl-2013</t>
  </si>
  <si>
    <t>okLrfod O;; 31 fnl-2013</t>
  </si>
  <si>
    <t xml:space="preserve">ty iznk; ikbZi ykbZu dk la/kkj.k ,oa j[kj[kko </t>
  </si>
  <si>
    <r>
      <t xml:space="preserve">307  </t>
    </r>
    <r>
      <rPr>
        <b/>
        <u val="single"/>
        <sz val="14"/>
        <rFont val="Kruti Dev 010"/>
        <family val="0"/>
      </rPr>
      <t xml:space="preserve">lEifRr;ksa dh [kjhnh@izkIrh </t>
    </r>
    <r>
      <rPr>
        <b/>
        <u val="single"/>
        <sz val="14"/>
        <rFont val="Arial"/>
        <family val="2"/>
      </rPr>
      <t>(ACCQUISITION/PURCHASE OF FIXED ASSETS)</t>
    </r>
  </si>
  <si>
    <t xml:space="preserve">?kjksgj jkf'k½ </t>
  </si>
  <si>
    <t>fof'k"V vqunku 'kklu ls izkIr</t>
  </si>
  <si>
    <t xml:space="preserve">jk;YVh@okf.kT;dj@jkT; mRikn dj @vkcdkjh dj </t>
  </si>
  <si>
    <t>loZ f'k{kk vfHk;ku en@vkaxuckMh</t>
  </si>
  <si>
    <t>dq'kk Hkkm Bkdjs tu izf'k{k.k dk;Zdze</t>
  </si>
  <si>
    <t>lkoZtfud izlk/ku ;kstuk gsrq jkT; ls vuqnku@lqyHk 'kkSpky;</t>
  </si>
  <si>
    <t>ftyk iapk;r ls lkeqnkf;d Hkou gsrq vuqnku@tux.kuk gsrq</t>
  </si>
  <si>
    <r>
      <rPr>
        <b/>
        <u val="single"/>
        <sz val="16"/>
        <rFont val="Kruti Dev 020"/>
        <family val="0"/>
      </rPr>
      <t>ctV vuqeku</t>
    </r>
    <r>
      <rPr>
        <b/>
        <u val="single"/>
        <sz val="16"/>
        <rFont val="Kruti Dev 010"/>
        <family val="0"/>
      </rPr>
      <t xml:space="preserve"> 2014&amp;2015</t>
    </r>
  </si>
  <si>
    <r>
      <rPr>
        <b/>
        <sz val="14"/>
        <rFont val="Kruti Dev 100"/>
        <family val="0"/>
      </rPr>
      <t xml:space="preserve">ctV izLrko </t>
    </r>
    <r>
      <rPr>
        <b/>
        <sz val="12"/>
        <rFont val="Times New Roman"/>
        <family val="1"/>
      </rPr>
      <t>2014-15</t>
    </r>
  </si>
  <si>
    <t xml:space="preserve">            foRrh; o"kZ 2014&amp;15 ds ctV esa uxjh; {ks= ds lokZZxh.k fodkl gsrq Ik;kZIr jkf'k dk izca/ku fd;k x;k gS vkSj ctV rS;kj djrs le; vkfFkZd lalk/kuksa dk la;kstu bl izdkj j[kus dk iz;kl fd;k x;k gS fd] fodkl dk;ksZ ds lkFk uxjikfyd fuxe lsokvksa fo'kss"k dj lMd] ty iznk;] lQkbZ O;oLFkk] i;kZoj.k laj{k.k] ;krk;kr lqfo/kkvksa dk foLrkj vkfn dk;ksZ gsrq /kujkf'k dh miyC/krk laEiq.kZ foRrh; o"kZ esa i;kZIr :i ls cuh jgsA</t>
  </si>
  <si>
    <t>iqujhf{kr ctV o"kZ 2013&amp;14</t>
  </si>
  <si>
    <t>2013&amp;14</t>
  </si>
  <si>
    <t>2014&amp;2015</t>
  </si>
  <si>
    <r>
      <t xml:space="preserve">220   </t>
    </r>
    <r>
      <rPr>
        <b/>
        <u val="single"/>
        <sz val="14"/>
        <rFont val="Kruti Dev 010"/>
        <family val="0"/>
      </rPr>
      <t xml:space="preserve"> Hk.Mkj ds lek;kstu@fcdzh ls izkIr </t>
    </r>
    <r>
      <rPr>
        <b/>
        <u val="single"/>
        <sz val="12"/>
        <rFont val="Arial"/>
        <family val="2"/>
      </rPr>
      <t>(SALES PROCEEDS FROM STORES {INVENTORIES})</t>
    </r>
  </si>
  <si>
    <t xml:space="preserve">'kklu ls foÙkh; laLFkkvksa ls izkIr _.k dk C;kt </t>
  </si>
  <si>
    <t>vf/kdkjh ds }kjk fd;s x, Hkqxrku dk O;;</t>
  </si>
  <si>
    <t>fu.kZ; ds fy;s ns; O;;A</t>
  </si>
  <si>
    <r>
      <t xml:space="preserve">305  </t>
    </r>
    <r>
      <rPr>
        <b/>
        <u val="single"/>
        <sz val="12"/>
        <rFont val="Kruti Dev 010"/>
        <family val="0"/>
      </rPr>
      <t xml:space="preserve"> </t>
    </r>
    <r>
      <rPr>
        <b/>
        <u val="single"/>
        <sz val="14"/>
        <rFont val="Kruti Dev 010"/>
        <family val="0"/>
      </rPr>
      <t>tek jkf'k dh okilh</t>
    </r>
    <r>
      <rPr>
        <b/>
        <u val="single"/>
        <sz val="12"/>
        <rFont val="Kruti Dev 010"/>
        <family val="0"/>
      </rPr>
      <t xml:space="preserve"> </t>
    </r>
    <r>
      <rPr>
        <b/>
        <u val="single"/>
        <sz val="12"/>
        <rFont val="Arial"/>
        <family val="2"/>
      </rPr>
      <t>(REFUND OF DEPOSITES)</t>
    </r>
  </si>
  <si>
    <t>/kjksgj jkf'k½ okilh</t>
  </si>
  <si>
    <t>lafpr fuf/k</t>
  </si>
  <si>
    <t>lkekU; Hkfo"; fuf/k vfxze@ikVZ Qkbuy Hkqxrku</t>
  </si>
  <si>
    <t xml:space="preserve"> 'kq"d 'kkSpky;ksa dk tyokfgr 'kkSpky;ksa esa ifjorZu</t>
  </si>
  <si>
    <r>
      <t xml:space="preserve">010 </t>
    </r>
    <r>
      <rPr>
        <b/>
        <u val="single"/>
        <sz val="14"/>
        <rFont val="Kruti Dev 010"/>
        <family val="0"/>
      </rPr>
      <t>vU; vk;</t>
    </r>
    <r>
      <rPr>
        <b/>
        <u val="single"/>
        <sz val="12"/>
        <rFont val="Kruti Dev 010"/>
        <family val="0"/>
      </rPr>
      <t xml:space="preserve"> </t>
    </r>
    <r>
      <rPr>
        <b/>
        <u val="single"/>
        <sz val="12"/>
        <rFont val="Arial"/>
        <family val="2"/>
      </rPr>
      <t>(Other Income)</t>
    </r>
  </si>
  <si>
    <r>
      <t xml:space="preserve">205  </t>
    </r>
    <r>
      <rPr>
        <b/>
        <u val="single"/>
        <sz val="14"/>
        <rFont val="Kruti Dev 010"/>
        <family val="0"/>
      </rPr>
      <t xml:space="preserve">fu{ksi tek izkIrh  </t>
    </r>
    <r>
      <rPr>
        <b/>
        <u val="single"/>
        <sz val="14"/>
        <rFont val="Arial"/>
        <family val="2"/>
      </rPr>
      <t>(DEPOSITE RECEIVED)</t>
    </r>
  </si>
  <si>
    <t>iqujhf{kr ctV o"kZ 2013&amp;2014</t>
  </si>
  <si>
    <t>iqujhf{kr ctV izkDdyu 2013&amp;2014</t>
  </si>
  <si>
    <t xml:space="preserve">    ctV vuqeku 2014&amp;2015</t>
  </si>
  <si>
    <t xml:space="preserve">   *'kklu ds mijksDr funsZ'kksa ds ifjikyu esa uxj ikfyd fuxe] fpjfejh }kjk foRrh; o"kZ  2013&amp;14 dk iqujhf{kr ,oa o"kZ 2014&amp;2015 dk vuqekfur ctV fuEufyf[kr vuqlkj rS;kj fd;k x;k gSa %&amp;</t>
  </si>
  <si>
    <t xml:space="preserve">    Hkkjr ds dUVªksyj ,oa vkWfMVj tujy ds }kjk xfBr VkLd QkslZ dh fjiksVZ dh ys[kkadu vkSj ctV rS;kj djus gsrq  NRrhlx&lt;+  'kklu vkns'k  Ø0 7190@6185@18@03 fnukad 03@11@2002 }kjk vaxhd`r fd;k x;k gSA mDr vkns'kksa ds funsZ'k rFkk izkIr ctV ds izi=ksa ds vk/kkj ij foRrh; o"kZ 2014&amp;15 dk ctV fuxe }kjk rS;kj fd;k x;k gSa A 'kklu }kjk ;g izi= izns'k ds lHkh uxj fuxeksa ds fy, f}&amp;izfof"B ys[kk iz.kkyh viukbZ tkus ds lkFk&amp;lkFk ctV rS;kj djus ds fy, vuqeksfnr fd;s x, gSaa A </t>
  </si>
  <si>
    <t xml:space="preserve">      uxj ikfyd fuxe fpjfejh }kjk tu lqfo/kk dks /;ku esa j[krs gq;s foÙkh; o"kZ 2013&amp;14 esa fodkl ds vusd dk;Z fd;s x;s gSA ftles izeq[k :i ls uxj ds lHkh okMksZ ess lh0lh0 ukyh ,oa lM+d dk fuekZ.k djk;k tk jgk gSA  lM+d ukyh dk foLrkj] fo|qrhdj.k] ikdZ ,oa rkykcksa dk lkSan;hZdj.k Kku LFkyh ;kstukUrxZr fofHkUu 'kkykvksa esa vfrfjDr dejksa dk fuekZ.k] foÙkh; o"kZ 2013&amp;14 dh eq[; miyC/kh jgh gSA </t>
  </si>
  <si>
    <t xml:space="preserve">     foRrh; o"kZ 2014&amp;15 ds ctV esa uxjh; {ks= ds lokZZxh.k fodkl gsrq Ik;kZIr jkf'k dk izca/ku fd;k x;k gS vkSj ctV rS;kj djrs le; vkfFkZd lalk/kuksa dk la;kstu bl izdkj j[kus dk iz;kl fd;k x;k gS fd] fodkl dk;ksZ ds lkFk uxjikfyd fuxe lsokvksa fo'ks"k dj tyiznk;] lQkbZ O;oLFkk] izdk'k O;oLFkk] Ik;kZoj.k laj{k.k] ;krk;kr lqfo/kkvksa ds  foLrkj vkfn dk;ksZ gsrq /kujkf'k dh miyC/krk lEiw.kZ foRrh; o"kZ esa Ik;kZIr :Ik ls cuh jgs A </t>
  </si>
  <si>
    <t>ctV o"kZ 2014&amp;2015</t>
  </si>
  <si>
    <t>foÙkh; o"kZ 2014&amp;2015 dk ctV vuqeku</t>
  </si>
  <si>
    <t>ctV vuqeku 2014&amp;2015</t>
  </si>
  <si>
    <t xml:space="preserve">            uxjikfyd fuxe fpjfejh es esjs dk;Zdky dk ;g ikapoka ctV izLrqr djrs gq, eq&gt;s vR;ar [kq'kh ,oa xkSjo vuqHko gks jgk gSa fd eq&gt;s vius ifj"kn ds lkFk bl uxj ds lsok djus dk volj izkIr gqvk A</t>
  </si>
  <si>
    <t xml:space="preserve"> dj vkfn ls izkIrh  </t>
  </si>
  <si>
    <r>
      <t xml:space="preserve">  </t>
    </r>
    <r>
      <rPr>
        <b/>
        <u val="single"/>
        <sz val="16"/>
        <rFont val="DevLys 010"/>
        <family val="0"/>
      </rPr>
      <t>ctV vuqeku 2014&amp;2015</t>
    </r>
  </si>
  <si>
    <t>Hk.Mkj ds lek;kstu ls izkIr</t>
  </si>
  <si>
    <t xml:space="preserve">                    ctV vuqeku 2014&amp;15 ,oa iqujhf{kr ctV 2013&amp;2014                  </t>
  </si>
  <si>
    <t xml:space="preserve">   :0  11810-32 yk[k</t>
  </si>
  <si>
    <t>12292--92 yk[k</t>
  </si>
  <si>
    <t>2013&amp;2014 ,oa foRrh; o"kZ 2014&amp;2015 dk ctV fuEukuqlkj rS;kj fd;k x;k gSa A</t>
  </si>
  <si>
    <t xml:space="preserve">dk;kZy;] uxj ikfyd fuxe] fpjfejh] ftyk&amp;dksfj;k ¼NRrhlx&lt;½+     </t>
  </si>
  <si>
    <t xml:space="preserve">dk;kZy;] uxj ikfyd fuxe] fpjfejh] ftyk&amp;dksfj;k ¼NRrhlx&lt;½ </t>
  </si>
  <si>
    <t xml:space="preserve">  dk;kZy;] uxj ikfyd fuxe] fpjfejh] ftyk&amp;dksfj;k ¼NRrhlx&lt;½+ </t>
  </si>
  <si>
    <t>eyhu@xanh cLrh mRFkku gsrq /kkjk 128 xjhcksa dh lsok fuf/k dk dk;Z</t>
  </si>
  <si>
    <t>103</t>
  </si>
  <si>
    <t>lhVh cl gsrq</t>
  </si>
  <si>
    <r>
      <t xml:space="preserve">                                     iqujhf{kr ctV o"kZ 2013&amp;2014 ,oa ctV o"kZ 2014&amp;2015                           </t>
    </r>
    <r>
      <rPr>
        <b/>
        <sz val="16"/>
        <rFont val="Kruti Dev 010"/>
        <family val="0"/>
      </rPr>
      <t xml:space="preserve"> ¼3½</t>
    </r>
  </si>
  <si>
    <t xml:space="preserve">            ctV esa 'kkldh; ;kstukvksa tSls %&amp; lexz fodkl dk;Z vkfn ds fy;s izko/kku fd;k x;k gS] buesa ls lHkh ;kstukvksa ij fiNys foRrh; o"kZ ls dk;Z izkjaHk dj fn;k x;k gSA 'kklu dh uhfr;ksa] funsZ'kksa ds vuqlkj lkaLd`frd Hkou dk fuekZ.k] ty vko/kZu ;kstuk] LVsfM;e fuekZ.k] rjurky ;kstuk] eVu vkSj eNyh ekdsZV fuekZ.k ;kstuk] eq[;ea=h Jfed izfr{kky; ;kstuk vUrxZr Jfed izfr{kky; fuekZ.k] efyu cfLr;ksa ds mRFkku gsrq /kkjk 128 xjhcksa dh lsok fuf/k dk dk;Z] ukxfjdksa dh lqfo/kk gsrq lhVh cl dk lapkyu] egkikSj VªkQh] cky&amp;oSKkfudks dks izksRlkgu gsrq ,oa gkbZLdwy@gk;j lsd.Mjh ds mRd`"V fo|kfFkZ;ksa dks iqjLd`r djus dk lekos'k ctV esa fd;k x;k gSA</t>
  </si>
  <si>
    <t>fuxe }kjk fufeZr fofHkUu O;kolkf;d ifjlj@nqdkuksa ls iwoZ o"kZ dk laxzg.k</t>
  </si>
  <si>
    <t>fuxe }kjk fufeZr vkWfQl dkEiysDl@'ksM ls iwoZ o"kZ dk laxzg.k</t>
  </si>
  <si>
    <t>vU; fofo/k fdjk;k@,0Vh0,e0@Vkoj fdjk;kiwoZ o"kZ dk laxzg.k</t>
  </si>
  <si>
    <t>Hkou ;kstukdkj vuqKfIr 'kqYd ¼vkfdZVsDV½</t>
  </si>
  <si>
    <t>leiZ.k 'kqYd</t>
  </si>
  <si>
    <r>
      <t xml:space="preserve">;kstukvksa ds fØ;kUou gsrq _.k </t>
    </r>
    <r>
      <rPr>
        <b/>
        <sz val="16"/>
        <rFont val="Kruti Dev 010"/>
        <family val="0"/>
      </rPr>
      <t>¼v/kkslajpuk en½</t>
    </r>
  </si>
  <si>
    <t>Mcy ,UVªh flLVe gsrq vuqnku@vkWfMV Qhl</t>
  </si>
  <si>
    <t xml:space="preserve">¼b½ 13 oka@14 oka foÙk vk;ksx ls izkIr vuqnku </t>
  </si>
  <si>
    <t>¼b½ 13 okW@14 oka foÙk vk;ksx ls izkIr vuqnku ls O;;</t>
  </si>
  <si>
    <t>v/kkslajpuk en</t>
  </si>
  <si>
    <t>uxj fuxe {ks=karxZr lM+dksa fdukjs jsfyax @VªhxkMZ</t>
  </si>
  <si>
    <t>Bksl vif'k"V Iyk.V LFky l;a= LFkkiuk] ,p-Vh- ykbZu] VªklaQkeZj ,oa tSfod iznkFkZ dh O;oLFkk@Qsaflax ekxZ fuekZ.k] daVsuj@ekWMy Mªsu vkfn</t>
  </si>
  <si>
    <t>Mss&amp;ds;j lsaUVj</t>
  </si>
  <si>
    <t>lM+d vuqj{k.k gsrq 'kklu ls vuqnku</t>
  </si>
  <si>
    <t>eq[;ea=h Lokoyacu ;kstukUrxZr 1½ pcwrjk fuekZ.k@nqdku</t>
  </si>
  <si>
    <r>
      <t>BRGF</t>
    </r>
    <r>
      <rPr>
        <sz val="14"/>
        <rFont val="Kruti Dev 010"/>
        <family val="0"/>
      </rPr>
      <t xml:space="preserve"> en ls vuqnku</t>
    </r>
  </si>
  <si>
    <t/>
  </si>
  <si>
    <t>13 okW@14 oka foRr vk;ksx ls fofHkUu dk;ksZa gsrq jkT;</t>
  </si>
  <si>
    <r>
      <t xml:space="preserve">209 </t>
    </r>
    <r>
      <rPr>
        <b/>
        <u val="single"/>
        <sz val="16"/>
        <rFont val="Kruti Dev 010"/>
        <family val="0"/>
      </rPr>
      <t xml:space="preserve">ljdkj dh fo'ks"k ;kstukvksa ds fØ;kao;u gsrq izkIr jkf'k </t>
    </r>
    <r>
      <rPr>
        <b/>
        <u val="single"/>
        <sz val="16"/>
        <rFont val="ITC Officina Sans Book"/>
        <family val="2"/>
      </rPr>
      <t>(DEPOSIT WORKS)</t>
    </r>
  </si>
  <si>
    <r>
      <t xml:space="preserve">     ty d"V fuokj.k gsrq  ty vko/kZu ;kstuk gsrq :0 3812-50 yk[k ,oa fo|qrhdj.k ds fy;s : 70-00 yk[k] rkykc lkSan;hZdj.k </t>
    </r>
    <r>
      <rPr>
        <sz val="14"/>
        <color indexed="8"/>
        <rFont val="Kruti Dev 010"/>
        <family val="0"/>
      </rPr>
      <t>50-00</t>
    </r>
    <r>
      <rPr>
        <sz val="14"/>
        <rFont val="Kruti Dev 010"/>
        <family val="0"/>
      </rPr>
      <t xml:space="preserve"> yk[k] LVsfM;e fuekZ.k ds fy;s 600-00 yk[k] rjurky fuekZ.k ds fy;s 300-00 yk[k ,oa dk;kZy; Hkou foLrkj ds fy;s 50-00 yk[k] lM+d ukyh fuekZ.k dk;Z] ,oa jksM+ ekfdZax dk;Z dss fy;s jkf'k :0 1700-00 yk[k] eVu ekdsZV ds fy, #0 200-00 yk[k] eNyh ekdsZV ds fy, #0 50-00 yk[k] eq[;ea=h Jfed izfr{kky; fuekZ.k ds fy, 20-00 rFkk efyu cLrh ds mRFkku gsrqq 50-00 yk[k dk izko/kku bl ctV esa j[kk x;k gSA </t>
    </r>
  </si>
  <si>
    <t xml:space="preserve">  :0 2507-75 yk[k</t>
  </si>
  <si>
    <t>fofHkUu vuqKfIr 'kqYd</t>
  </si>
  <si>
    <t xml:space="preserve">       foRrh; o"kZ 2014&amp;2015 es dqy vuqekfur vk; :0 12873-16 yk[k ds fo:) dqy vuqekfur O;; :0 13107-77 yk[k dk ctV j[kk x;k gSA bl izdkj bl ctV esa vkxkeh o"kZ 2013&amp;14 es jkf'k :0  1-43 yk[k dk cpr vuqekfur gSa A </t>
  </si>
  <si>
    <t>:0 13107-77 yk[k</t>
  </si>
  <si>
    <t>:0  12873-16 yk[k</t>
  </si>
  <si>
    <t>:0 2316-22 yk[k</t>
  </si>
  <si>
    <t>fofHkUu lkexzh Ø;</t>
  </si>
  <si>
    <t>ik"kZn fuf/k en</t>
  </si>
  <si>
    <t>lakLd`frd Hkou@i.Mky@eap fuekZ.k@lkeqnkf;d Hkou@'kqyHk lkSpky;</t>
  </si>
  <si>
    <t xml:space="preserve">     osru ,oa HkRrs</t>
  </si>
  <si>
    <r>
      <t xml:space="preserve">101  </t>
    </r>
    <r>
      <rPr>
        <b/>
        <u val="single"/>
        <sz val="14"/>
        <rFont val="Kruti Dev 010"/>
        <family val="0"/>
      </rPr>
      <t>LFkkiuk O;;</t>
    </r>
    <r>
      <rPr>
        <b/>
        <u val="single"/>
        <sz val="12"/>
        <rFont val="Kruti Dev 010"/>
        <family val="0"/>
      </rPr>
      <t xml:space="preserve"> </t>
    </r>
    <r>
      <rPr>
        <b/>
        <u val="single"/>
        <sz val="12"/>
        <rFont val="Arial"/>
        <family val="2"/>
      </rPr>
      <t>(ESTABLISHMENT EXPENDITURES)</t>
    </r>
  </si>
  <si>
    <t xml:space="preserve">       </t>
  </si>
  <si>
    <r>
      <t xml:space="preserve">315 </t>
    </r>
    <r>
      <rPr>
        <b/>
        <u val="single"/>
        <sz val="14"/>
        <rFont val="Kruti Dev 010"/>
        <family val="0"/>
      </rPr>
      <t>vf/kdkjh@deZpkfj;ksa ls vk;dj dh dVkSrh</t>
    </r>
    <r>
      <rPr>
        <b/>
        <u val="single"/>
        <sz val="14"/>
        <rFont val="Arial"/>
        <family val="2"/>
      </rPr>
      <t xml:space="preserve">  </t>
    </r>
    <r>
      <rPr>
        <b/>
        <u val="single"/>
        <sz val="12"/>
        <rFont val="Arial"/>
        <family val="2"/>
      </rPr>
      <t>(REMITTANCE OF INCOME TAX RECOVERED  FROM STAFF)</t>
    </r>
  </si>
  <si>
    <t>hn</t>
  </si>
  <si>
    <r>
      <rPr>
        <b/>
        <sz val="22"/>
        <rFont val="DevLys 100"/>
        <family val="0"/>
      </rPr>
      <t xml:space="preserve">iqujhf{kr ctV o"kZ </t>
    </r>
    <r>
      <rPr>
        <b/>
        <sz val="18"/>
        <rFont val="Times New Roman"/>
        <family val="1"/>
      </rPr>
      <t>2013-14</t>
    </r>
  </si>
  <si>
    <t>IyslesaV deZpkfj;ksa dk lh0ih0,Q0</t>
  </si>
  <si>
    <r>
      <t xml:space="preserve"> </t>
    </r>
    <r>
      <rPr>
        <sz val="16"/>
        <rFont val="Kruti Dev 020"/>
        <family val="0"/>
      </rPr>
      <t xml:space="preserve">                            mDr vuqekfur ctV izLrko foRrh; o"kZ </t>
    </r>
    <r>
      <rPr>
        <sz val="12"/>
        <rFont val="Times New Roman"/>
        <family val="1"/>
      </rPr>
      <t>2014-15</t>
    </r>
    <r>
      <rPr>
        <sz val="16"/>
        <rFont val="Kruti Dev 020"/>
        <family val="0"/>
      </rPr>
      <t xml:space="preserve"> ,e-vkbZ-lh ds ladYi Øekad </t>
    </r>
    <r>
      <rPr>
        <sz val="12"/>
        <color indexed="8"/>
        <rFont val="Times New Roman"/>
        <family val="1"/>
      </rPr>
      <t>01,</t>
    </r>
    <r>
      <rPr>
        <sz val="16"/>
        <rFont val="Kruti Dev 020"/>
        <family val="0"/>
      </rPr>
      <t xml:space="preserve"> cSBd fnukad </t>
    </r>
    <r>
      <rPr>
        <sz val="12"/>
        <color indexed="8"/>
        <rFont val="Times New Roman"/>
        <family val="1"/>
      </rPr>
      <t xml:space="preserve">14-02-2014 </t>
    </r>
    <r>
      <rPr>
        <sz val="16"/>
        <rFont val="Kruti Dev 020"/>
        <family val="0"/>
      </rPr>
      <t>dks vuq’kaflr fd;k tkdj Lohd`fr gsrq lkekU; lHkk dh cSBd esa fopkjkFkZ ,oa fu.kZ; gsrq izLrqrA</t>
    </r>
  </si>
  <si>
    <t>ctV   izko/kku 2013&amp;14</t>
  </si>
  <si>
    <t>vk;       2013&amp;14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</si>
</sst>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TT$&quot;#,##0_);\(&quot;TT$&quot;#,##0\)"/>
    <numFmt numFmtId="177" formatCode="&quot;TT$&quot;#,##0_);[Red]\(&quot;TT$&quot;#,##0\)"/>
    <numFmt numFmtId="178" formatCode="&quot;TT$&quot;#,##0.00_);\(&quot;TT$&quot;#,##0.00\)"/>
    <numFmt numFmtId="179" formatCode="&quot;TT$&quot;#,##0.00_);[Red]\(&quot;TT$&quot;#,##0.00\)"/>
    <numFmt numFmtId="180" formatCode="_(&quot;TT$&quot;* #,##0_);_(&quot;TT$&quot;* \(#,##0\);_(&quot;TT$&quot;* &quot;-&quot;_);_(@_)"/>
    <numFmt numFmtId="181" formatCode="_(&quot;TT$&quot;* #,##0.00_);_(&quot;TT$&quot;* \(#,##0.00\);_(&quot;TT$&quot;* &quot;-&quot;??_);_(@_)"/>
    <numFmt numFmtId="182" formatCode="0.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_);\(0\)"/>
    <numFmt numFmtId="189" formatCode="[$-409]dddd\,\ mmmm\ dd\,\ yyyy"/>
    <numFmt numFmtId="190" formatCode="[$-409]h:mm:ss\ AM/PM"/>
    <numFmt numFmtId="191" formatCode="00000"/>
    <numFmt numFmtId="192" formatCode="0.00_);\(0.00\)"/>
    <numFmt numFmtId="193" formatCode="0.0_);\(0.0\)"/>
    <numFmt numFmtId="194" formatCode="0.000000"/>
    <numFmt numFmtId="195" formatCode="0.00000"/>
    <numFmt numFmtId="196" formatCode="[$€-2]\ #,##0.00_);[Red]\([$€-2]\ #,##0.00\)"/>
  </numFmts>
  <fonts count="169">
    <font>
      <sz val="10"/>
      <name val="Arial"/>
      <family val="0"/>
    </font>
    <font>
      <sz val="10"/>
      <name val="Kruti Dev 010"/>
      <family val="0"/>
    </font>
    <font>
      <sz val="24"/>
      <name val="Kruti Dev 010"/>
      <family val="0"/>
    </font>
    <font>
      <u val="single"/>
      <sz val="10"/>
      <color indexed="12"/>
      <name val="Arial"/>
      <family val="2"/>
    </font>
    <font>
      <sz val="14"/>
      <name val="Kruti Dev 010"/>
      <family val="0"/>
    </font>
    <font>
      <sz val="12"/>
      <name val="Kruti Dev 010"/>
      <family val="0"/>
    </font>
    <font>
      <sz val="11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12"/>
      <name val="ITC Officina Sans Book"/>
      <family val="2"/>
    </font>
    <font>
      <sz val="11"/>
      <name val="ITC Officina Sans Book"/>
      <family val="2"/>
    </font>
    <font>
      <u val="single"/>
      <sz val="10"/>
      <color indexed="36"/>
      <name val="Arial"/>
      <family val="2"/>
    </font>
    <font>
      <sz val="14"/>
      <name val="ITC Officina Sans Book"/>
      <family val="2"/>
    </font>
    <font>
      <sz val="10"/>
      <name val="KrutiDev010"/>
      <family val="1"/>
    </font>
    <font>
      <b/>
      <sz val="16"/>
      <name val="Kruti Dev 010"/>
      <family val="0"/>
    </font>
    <font>
      <b/>
      <u val="single"/>
      <sz val="16"/>
      <name val="Kruti Dev 010"/>
      <family val="0"/>
    </font>
    <font>
      <sz val="13"/>
      <name val="Kruti Dev 010"/>
      <family val="0"/>
    </font>
    <font>
      <sz val="12"/>
      <name val="Arial"/>
      <family val="2"/>
    </font>
    <font>
      <sz val="8"/>
      <name val="Arial"/>
      <family val="2"/>
    </font>
    <font>
      <b/>
      <sz val="14"/>
      <name val="Kruti Dev 010"/>
      <family val="0"/>
    </font>
    <font>
      <b/>
      <u val="single"/>
      <sz val="14"/>
      <name val="Kruti Dev 010"/>
      <family val="0"/>
    </font>
    <font>
      <b/>
      <sz val="12"/>
      <name val="ITC Officina Sans Book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10"/>
      <name val="Arial"/>
      <family val="2"/>
    </font>
    <font>
      <b/>
      <sz val="11"/>
      <name val="ITC Officina Sans Book"/>
      <family val="0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6"/>
      <name val="Kruti Dev 010"/>
      <family val="0"/>
    </font>
    <font>
      <sz val="12"/>
      <name val="Times"/>
      <family val="1"/>
    </font>
    <font>
      <i/>
      <sz val="12"/>
      <name val="Kruti Dev 010"/>
      <family val="0"/>
    </font>
    <font>
      <b/>
      <sz val="11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Kruti Dev 010"/>
      <family val="0"/>
    </font>
    <font>
      <sz val="12"/>
      <color indexed="10"/>
      <name val="Arial"/>
      <family val="2"/>
    </font>
    <font>
      <b/>
      <u val="single"/>
      <sz val="11"/>
      <name val="Kruti Dev 010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8"/>
      <name val="Kruti Dev 010"/>
      <family val="0"/>
    </font>
    <font>
      <sz val="20"/>
      <name val="Kruti Dev 010"/>
      <family val="0"/>
    </font>
    <font>
      <sz val="22"/>
      <name val="Arial"/>
      <family val="2"/>
    </font>
    <font>
      <i/>
      <sz val="14"/>
      <name val="Kruti Dev 010"/>
      <family val="0"/>
    </font>
    <font>
      <sz val="16"/>
      <name val="Arial"/>
      <family val="2"/>
    </font>
    <font>
      <b/>
      <sz val="22"/>
      <name val="Kruti Dev 010"/>
      <family val="0"/>
    </font>
    <font>
      <b/>
      <sz val="20"/>
      <name val="Kruti Dev 010"/>
      <family val="0"/>
    </font>
    <font>
      <sz val="30"/>
      <name val="Kruti Dev 010"/>
      <family val="0"/>
    </font>
    <font>
      <sz val="18"/>
      <name val="ITC Officina Sans Book"/>
      <family val="2"/>
    </font>
    <font>
      <sz val="20"/>
      <name val="Arial"/>
      <family val="2"/>
    </font>
    <font>
      <sz val="18"/>
      <name val="Arial"/>
      <family val="2"/>
    </font>
    <font>
      <sz val="12.5"/>
      <name val="Kruti Dev 010"/>
      <family val="0"/>
    </font>
    <font>
      <i/>
      <sz val="14"/>
      <name val="Kruti Dev 020 Wide"/>
      <family val="0"/>
    </font>
    <font>
      <b/>
      <i/>
      <sz val="12"/>
      <name val="Kruti Dev 020 Wide"/>
      <family val="0"/>
    </font>
    <font>
      <b/>
      <u val="single"/>
      <sz val="10"/>
      <name val="Kruti Dev 010"/>
      <family val="0"/>
    </font>
    <font>
      <b/>
      <u val="single"/>
      <sz val="13"/>
      <name val="Kruti Dev 010"/>
      <family val="0"/>
    </font>
    <font>
      <b/>
      <sz val="10"/>
      <name val="Kruti Dev 020 Wide"/>
      <family val="0"/>
    </font>
    <font>
      <sz val="11"/>
      <name val="Kruti Dev 010"/>
      <family val="0"/>
    </font>
    <font>
      <b/>
      <sz val="12"/>
      <color indexed="8"/>
      <name val="ITC Officina Sans Book"/>
      <family val="2"/>
    </font>
    <font>
      <b/>
      <u val="single"/>
      <sz val="12"/>
      <name val="Arial"/>
      <family val="2"/>
    </font>
    <font>
      <b/>
      <i/>
      <sz val="14"/>
      <name val="Kruti Dev 010"/>
      <family val="0"/>
    </font>
    <font>
      <b/>
      <i/>
      <u val="single"/>
      <sz val="14"/>
      <name val="Kruti Dev 010"/>
      <family val="0"/>
    </font>
    <font>
      <b/>
      <i/>
      <u val="single"/>
      <sz val="14"/>
      <name val="Arial"/>
      <family val="2"/>
    </font>
    <font>
      <b/>
      <i/>
      <u val="single"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4"/>
      <color indexed="8"/>
      <name val="Kruti Dev 010"/>
      <family val="0"/>
    </font>
    <font>
      <b/>
      <sz val="13"/>
      <name val="Kruti Dev 100"/>
      <family val="0"/>
    </font>
    <font>
      <b/>
      <sz val="14"/>
      <name val="Kruti Dev 100"/>
      <family val="0"/>
    </font>
    <font>
      <b/>
      <sz val="14"/>
      <name val="Kruti Dev 020"/>
      <family val="0"/>
    </font>
    <font>
      <b/>
      <sz val="18"/>
      <name val="Kruti Dev 100"/>
      <family val="0"/>
    </font>
    <font>
      <sz val="14"/>
      <name val="Kruti Dev 020"/>
      <family val="0"/>
    </font>
    <font>
      <sz val="16"/>
      <name val="Kruti Dev 020"/>
      <family val="0"/>
    </font>
    <font>
      <b/>
      <sz val="11"/>
      <name val="Kruti Dev 010"/>
      <family val="0"/>
    </font>
    <font>
      <b/>
      <sz val="12"/>
      <name val="Times"/>
      <family val="1"/>
    </font>
    <font>
      <b/>
      <sz val="5"/>
      <name val="Arial"/>
      <family val="2"/>
    </font>
    <font>
      <b/>
      <u val="single"/>
      <sz val="16"/>
      <name val="Kruti Dev 020"/>
      <family val="0"/>
    </font>
    <font>
      <b/>
      <u val="single"/>
      <sz val="14"/>
      <name val="Times"/>
      <family val="1"/>
    </font>
    <font>
      <b/>
      <u val="single"/>
      <sz val="12"/>
      <name val="Kruti Dev 010"/>
      <family val="0"/>
    </font>
    <font>
      <b/>
      <sz val="14"/>
      <name val="DevLys 010"/>
      <family val="0"/>
    </font>
    <font>
      <b/>
      <sz val="16"/>
      <name val="DevLys 100"/>
      <family val="0"/>
    </font>
    <font>
      <b/>
      <sz val="22"/>
      <name val="DevLys 100"/>
      <family val="0"/>
    </font>
    <font>
      <b/>
      <sz val="20"/>
      <name val="DevLys 100"/>
      <family val="0"/>
    </font>
    <font>
      <b/>
      <sz val="18"/>
      <name val="Times New Roman"/>
      <family val="1"/>
    </font>
    <font>
      <sz val="20"/>
      <name val="DevLys 010"/>
      <family val="0"/>
    </font>
    <font>
      <sz val="14"/>
      <name val="DevLys 010"/>
      <family val="0"/>
    </font>
    <font>
      <sz val="13"/>
      <name val="DevLys 010"/>
      <family val="0"/>
    </font>
    <font>
      <sz val="10"/>
      <name val="DevLys 010"/>
      <family val="0"/>
    </font>
    <font>
      <sz val="12.5"/>
      <name val="DevLys 010"/>
      <family val="0"/>
    </font>
    <font>
      <sz val="12"/>
      <name val="DevLys 010"/>
      <family val="0"/>
    </font>
    <font>
      <b/>
      <sz val="13"/>
      <name val="DevLys 010"/>
      <family val="0"/>
    </font>
    <font>
      <b/>
      <sz val="10"/>
      <name val="DevLys 010"/>
      <family val="0"/>
    </font>
    <font>
      <b/>
      <sz val="12"/>
      <name val="DevLys 010"/>
      <family val="0"/>
    </font>
    <font>
      <b/>
      <u val="single"/>
      <sz val="16"/>
      <name val="DevLys 010"/>
      <family val="0"/>
    </font>
    <font>
      <b/>
      <sz val="16"/>
      <name val="DevLys 010"/>
      <family val="0"/>
    </font>
    <font>
      <b/>
      <i/>
      <sz val="12"/>
      <name val="DevLys 010"/>
      <family val="0"/>
    </font>
    <font>
      <b/>
      <i/>
      <sz val="10"/>
      <name val="DevLys 010"/>
      <family val="0"/>
    </font>
    <font>
      <sz val="16"/>
      <name val="DevLys 010"/>
      <family val="0"/>
    </font>
    <font>
      <b/>
      <sz val="24"/>
      <name val="DevLys 010"/>
      <family val="0"/>
    </font>
    <font>
      <b/>
      <u val="single"/>
      <sz val="20"/>
      <name val="DevLys 010"/>
      <family val="0"/>
    </font>
    <font>
      <b/>
      <sz val="20"/>
      <name val="DevLys 010"/>
      <family val="0"/>
    </font>
    <font>
      <sz val="8"/>
      <name val="DevLys 010"/>
      <family val="0"/>
    </font>
    <font>
      <i/>
      <sz val="14"/>
      <name val="DevLys 010"/>
      <family val="0"/>
    </font>
    <font>
      <b/>
      <sz val="26"/>
      <name val="DevLys 010"/>
      <family val="0"/>
    </font>
    <font>
      <sz val="30"/>
      <name val="DevLys 010"/>
      <family val="0"/>
    </font>
    <font>
      <sz val="18"/>
      <name val="DevLys 010"/>
      <family val="0"/>
    </font>
    <font>
      <sz val="16"/>
      <color indexed="8"/>
      <name val="Arial"/>
      <family val="2"/>
    </font>
    <font>
      <b/>
      <sz val="28"/>
      <name val="Kruti Dev 010"/>
      <family val="0"/>
    </font>
    <font>
      <sz val="16"/>
      <name val="KrutiDev010"/>
      <family val="1"/>
    </font>
    <font>
      <b/>
      <u val="single"/>
      <sz val="16"/>
      <name val="ITC Officina Sans Book"/>
      <family val="2"/>
    </font>
    <font>
      <b/>
      <i/>
      <sz val="14"/>
      <name val="DevLys 010"/>
      <family val="0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8"/>
      <name val="DevLys 010"/>
      <family val="0"/>
    </font>
    <font>
      <b/>
      <u val="single"/>
      <sz val="18"/>
      <name val="DevLys 010"/>
      <family val="0"/>
    </font>
    <font>
      <b/>
      <sz val="48"/>
      <color indexed="8"/>
      <name val="DevLys 030 Thin"/>
      <family val="0"/>
    </font>
    <font>
      <b/>
      <u val="single"/>
      <sz val="48"/>
      <color indexed="8"/>
      <name val="DevLys 030 Thin"/>
      <family val="0"/>
    </font>
    <font>
      <sz val="26"/>
      <color indexed="8"/>
      <name val="Agra Thin"/>
      <family val="0"/>
    </font>
    <font>
      <b/>
      <sz val="96"/>
      <color indexed="8"/>
      <name val="Ajay Normal Thin"/>
      <family val="0"/>
    </font>
    <font>
      <sz val="10"/>
      <color indexed="8"/>
      <name val="Arial"/>
      <family val="2"/>
    </font>
    <font>
      <b/>
      <u val="single"/>
      <sz val="36"/>
      <color indexed="8"/>
      <name val="DevLys 010"/>
      <family val="0"/>
    </font>
    <font>
      <b/>
      <sz val="36"/>
      <color indexed="8"/>
      <name val="DevLys 010"/>
      <family val="0"/>
    </font>
    <font>
      <sz val="26"/>
      <color indexed="8"/>
      <name val="Kruti Dev 013"/>
      <family val="0"/>
    </font>
    <font>
      <b/>
      <sz val="28"/>
      <color indexed="8"/>
      <name val="DevLys 100"/>
      <family val="0"/>
    </font>
    <font>
      <sz val="28"/>
      <color indexed="8"/>
      <name val="DevLys 100"/>
      <family val="0"/>
    </font>
    <font>
      <b/>
      <sz val="40"/>
      <color indexed="8"/>
      <name val="DevLys 100"/>
      <family val="0"/>
    </font>
    <font>
      <b/>
      <sz val="36"/>
      <color indexed="8"/>
      <name val="Agency FB"/>
      <family val="2"/>
    </font>
    <font>
      <sz val="60"/>
      <color indexed="8"/>
      <name val="Kruti Dev 090 Wide"/>
      <family val="0"/>
    </font>
    <font>
      <i/>
      <sz val="60"/>
      <color indexed="8"/>
      <name val="Kruti Dev 090 Wide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53" fillId="21" borderId="0" applyNumberFormat="0" applyBorder="0" applyAlignment="0" applyProtection="0"/>
    <xf numFmtId="0" fontId="153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53" fillId="25" borderId="0" applyNumberFormat="0" applyBorder="0" applyAlignment="0" applyProtection="0"/>
    <xf numFmtId="0" fontId="154" fillId="26" borderId="0" applyNumberFormat="0" applyBorder="0" applyAlignment="0" applyProtection="0"/>
    <xf numFmtId="0" fontId="155" fillId="27" borderId="1" applyNumberFormat="0" applyAlignment="0" applyProtection="0"/>
    <xf numFmtId="0" fontId="1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0" fillId="32" borderId="7" applyNumberFormat="0" applyFont="0" applyAlignment="0" applyProtection="0"/>
    <xf numFmtId="0" fontId="165" fillId="27" borderId="8" applyNumberFormat="0" applyAlignment="0" applyProtection="0"/>
    <xf numFmtId="9" fontId="0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9" applyNumberFormat="0" applyFill="0" applyAlignment="0" applyProtection="0"/>
    <xf numFmtId="0" fontId="168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2" fontId="18" fillId="0" borderId="12" xfId="0" applyNumberFormat="1" applyFont="1" applyBorder="1" applyAlignment="1">
      <alignment horizontal="right"/>
    </xf>
    <xf numFmtId="2" fontId="18" fillId="0" borderId="12" xfId="0" applyNumberFormat="1" applyFont="1" applyBorder="1" applyAlignment="1">
      <alignment/>
    </xf>
    <xf numFmtId="2" fontId="28" fillId="0" borderId="13" xfId="0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12" xfId="0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9" fillId="0" borderId="14" xfId="0" applyFont="1" applyBorder="1" applyAlignment="1">
      <alignment/>
    </xf>
    <xf numFmtId="0" fontId="32" fillId="0" borderId="0" xfId="0" applyFont="1" applyAlignment="1">
      <alignment horizontal="center"/>
    </xf>
    <xf numFmtId="0" fontId="33" fillId="0" borderId="15" xfId="0" applyFont="1" applyBorder="1" applyAlignment="1">
      <alignment horizontal="right"/>
    </xf>
    <xf numFmtId="2" fontId="27" fillId="0" borderId="15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2" fontId="28" fillId="0" borderId="0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33" fillId="0" borderId="16" xfId="0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2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8" fillId="0" borderId="13" xfId="0" applyFont="1" applyFill="1" applyBorder="1" applyAlignment="1" quotePrefix="1">
      <alignment horizontal="center"/>
    </xf>
    <xf numFmtId="0" fontId="18" fillId="0" borderId="13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2" fontId="28" fillId="0" borderId="17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2" fontId="54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188" fontId="18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left"/>
    </xf>
    <xf numFmtId="0" fontId="42" fillId="0" borderId="13" xfId="0" applyFont="1" applyFill="1" applyBorder="1" applyAlignment="1" quotePrefix="1">
      <alignment horizontal="center"/>
    </xf>
    <xf numFmtId="2" fontId="18" fillId="0" borderId="11" xfId="0" applyNumberFormat="1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9" fillId="0" borderId="18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2" fontId="28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2" fontId="6" fillId="0" borderId="0" xfId="0" applyNumberFormat="1" applyFont="1" applyAlignment="1">
      <alignment/>
    </xf>
    <xf numFmtId="2" fontId="18" fillId="0" borderId="12" xfId="0" applyNumberFormat="1" applyFont="1" applyBorder="1" applyAlignment="1">
      <alignment/>
    </xf>
    <xf numFmtId="2" fontId="37" fillId="0" borderId="1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8" fillId="33" borderId="13" xfId="0" applyNumberFormat="1" applyFont="1" applyFill="1" applyBorder="1" applyAlignment="1">
      <alignment/>
    </xf>
    <xf numFmtId="2" fontId="22" fillId="33" borderId="13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46" fillId="0" borderId="22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2" fontId="54" fillId="0" borderId="25" xfId="0" applyNumberFormat="1" applyFont="1" applyBorder="1" applyAlignment="1">
      <alignment vertical="center"/>
    </xf>
    <xf numFmtId="2" fontId="54" fillId="0" borderId="26" xfId="0" applyNumberFormat="1" applyFont="1" applyBorder="1" applyAlignment="1">
      <alignment vertical="center"/>
    </xf>
    <xf numFmtId="2" fontId="54" fillId="0" borderId="27" xfId="0" applyNumberFormat="1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2" fontId="54" fillId="0" borderId="23" xfId="0" applyNumberFormat="1" applyFont="1" applyBorder="1" applyAlignment="1">
      <alignment vertical="center"/>
    </xf>
    <xf numFmtId="0" fontId="46" fillId="0" borderId="28" xfId="0" applyFont="1" applyBorder="1" applyAlignment="1">
      <alignment horizontal="left" vertical="center"/>
    </xf>
    <xf numFmtId="2" fontId="28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2" fontId="34" fillId="0" borderId="13" xfId="0" applyNumberFormat="1" applyFont="1" applyBorder="1" applyAlignment="1">
      <alignment horizontal="right"/>
    </xf>
    <xf numFmtId="0" fontId="79" fillId="0" borderId="13" xfId="0" applyFont="1" applyBorder="1" applyAlignment="1">
      <alignment/>
    </xf>
    <xf numFmtId="0" fontId="79" fillId="0" borderId="1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top" wrapText="1"/>
    </xf>
    <xf numFmtId="0" fontId="80" fillId="0" borderId="0" xfId="0" applyFont="1" applyAlignment="1">
      <alignment vertical="top"/>
    </xf>
    <xf numFmtId="2" fontId="38" fillId="0" borderId="13" xfId="0" applyNumberFormat="1" applyFont="1" applyFill="1" applyBorder="1" applyAlignment="1">
      <alignment/>
    </xf>
    <xf numFmtId="0" fontId="75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2" fontId="38" fillId="0" borderId="25" xfId="0" applyNumberFormat="1" applyFont="1" applyBorder="1" applyAlignment="1">
      <alignment/>
    </xf>
    <xf numFmtId="2" fontId="38" fillId="0" borderId="31" xfId="0" applyNumberFormat="1" applyFont="1" applyBorder="1" applyAlignment="1">
      <alignment/>
    </xf>
    <xf numFmtId="0" fontId="33" fillId="0" borderId="18" xfId="0" applyFont="1" applyBorder="1" applyAlignment="1">
      <alignment horizontal="right"/>
    </xf>
    <xf numFmtId="2" fontId="38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2" fontId="38" fillId="0" borderId="32" xfId="0" applyNumberFormat="1" applyFont="1" applyBorder="1" applyAlignment="1">
      <alignment/>
    </xf>
    <xf numFmtId="2" fontId="38" fillId="0" borderId="33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34" xfId="0" applyBorder="1" applyAlignment="1">
      <alignment/>
    </xf>
    <xf numFmtId="0" fontId="79" fillId="0" borderId="35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7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79" fillId="0" borderId="38" xfId="0" applyFont="1" applyBorder="1" applyAlignment="1">
      <alignment horizontal="left"/>
    </xf>
    <xf numFmtId="0" fontId="38" fillId="0" borderId="36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76" fillId="0" borderId="20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/>
    </xf>
    <xf numFmtId="0" fontId="82" fillId="0" borderId="20" xfId="0" applyFont="1" applyBorder="1" applyAlignment="1">
      <alignment/>
    </xf>
    <xf numFmtId="0" fontId="33" fillId="0" borderId="17" xfId="0" applyFont="1" applyBorder="1" applyAlignment="1">
      <alignment horizontal="center"/>
    </xf>
    <xf numFmtId="2" fontId="38" fillId="0" borderId="40" xfId="0" applyNumberFormat="1" applyFont="1" applyBorder="1" applyAlignment="1">
      <alignment/>
    </xf>
    <xf numFmtId="2" fontId="38" fillId="0" borderId="42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78" fillId="0" borderId="43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/>
    </xf>
    <xf numFmtId="0" fontId="15" fillId="0" borderId="13" xfId="0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/>
    </xf>
    <xf numFmtId="2" fontId="34" fillId="0" borderId="13" xfId="0" applyNumberFormat="1" applyFont="1" applyFill="1" applyBorder="1" applyAlignment="1">
      <alignment horizontal="right"/>
    </xf>
    <xf numFmtId="2" fontId="34" fillId="33" borderId="13" xfId="0" applyNumberFormat="1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center"/>
    </xf>
    <xf numFmtId="2" fontId="34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vertical="center"/>
    </xf>
    <xf numFmtId="2" fontId="0" fillId="0" borderId="13" xfId="0" applyNumberFormat="1" applyFill="1" applyBorder="1" applyAlignment="1">
      <alignment/>
    </xf>
    <xf numFmtId="0" fontId="34" fillId="0" borderId="13" xfId="0" applyFont="1" applyFill="1" applyBorder="1" applyAlignment="1">
      <alignment horizontal="right"/>
    </xf>
    <xf numFmtId="0" fontId="3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2" fontId="34" fillId="0" borderId="13" xfId="0" applyNumberFormat="1" applyFont="1" applyFill="1" applyBorder="1" applyAlignment="1" quotePrefix="1">
      <alignment horizontal="right"/>
    </xf>
    <xf numFmtId="0" fontId="41" fillId="0" borderId="13" xfId="0" applyFont="1" applyFill="1" applyBorder="1" applyAlignment="1">
      <alignment horizontal="center"/>
    </xf>
    <xf numFmtId="2" fontId="22" fillId="0" borderId="13" xfId="0" applyNumberFormat="1" applyFont="1" applyFill="1" applyBorder="1" applyAlignment="1" quotePrefix="1">
      <alignment horizontal="right"/>
    </xf>
    <xf numFmtId="0" fontId="4" fillId="0" borderId="13" xfId="0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2" fontId="34" fillId="0" borderId="13" xfId="0" applyNumberFormat="1" applyFont="1" applyFill="1" applyBorder="1" applyAlignment="1" quotePrefix="1">
      <alignment/>
    </xf>
    <xf numFmtId="0" fontId="66" fillId="0" borderId="13" xfId="0" applyFont="1" applyFill="1" applyBorder="1" applyAlignment="1">
      <alignment horizontal="center"/>
    </xf>
    <xf numFmtId="2" fontId="7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/>
    </xf>
    <xf numFmtId="2" fontId="28" fillId="0" borderId="13" xfId="0" applyNumberFormat="1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9" fillId="0" borderId="13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2" fontId="38" fillId="0" borderId="13" xfId="0" applyNumberFormat="1" applyFont="1" applyFill="1" applyBorder="1" applyAlignment="1">
      <alignment horizontal="right" vertical="center"/>
    </xf>
    <xf numFmtId="2" fontId="38" fillId="0" borderId="13" xfId="0" applyNumberFormat="1" applyFont="1" applyFill="1" applyBorder="1" applyAlignment="1" quotePrefix="1">
      <alignment horizontal="right" vertical="center"/>
    </xf>
    <xf numFmtId="2" fontId="38" fillId="0" borderId="13" xfId="0" applyNumberFormat="1" applyFont="1" applyFill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6" fillId="33" borderId="13" xfId="0" applyFont="1" applyFill="1" applyBorder="1" applyAlignment="1" quotePrefix="1">
      <alignment horizontal="center"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left"/>
    </xf>
    <xf numFmtId="0" fontId="6" fillId="0" borderId="13" xfId="0" applyFont="1" applyFill="1" applyBorder="1" applyAlignment="1" quotePrefix="1">
      <alignment horizontal="center" vertical="top"/>
    </xf>
    <xf numFmtId="0" fontId="4" fillId="0" borderId="13" xfId="0" applyFont="1" applyFill="1" applyBorder="1" applyAlignment="1">
      <alignment horizontal="left" wrapText="1"/>
    </xf>
    <xf numFmtId="2" fontId="3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 quotePrefix="1">
      <alignment horizontal="right"/>
    </xf>
    <xf numFmtId="0" fontId="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 quotePrefix="1">
      <alignment horizontal="center"/>
    </xf>
    <xf numFmtId="0" fontId="65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4" fillId="33" borderId="13" xfId="0" applyNumberFormat="1" applyFont="1" applyFill="1" applyBorder="1" applyAlignment="1" quotePrefix="1">
      <alignment horizontal="right" shrinkToFit="1"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7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2" fontId="18" fillId="33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0" fillId="33" borderId="13" xfId="0" applyNumberFormat="1" applyFill="1" applyBorder="1" applyAlignment="1">
      <alignment/>
    </xf>
    <xf numFmtId="0" fontId="10" fillId="0" borderId="13" xfId="0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/>
    </xf>
    <xf numFmtId="0" fontId="35" fillId="0" borderId="13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2" fontId="26" fillId="33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 quotePrefix="1">
      <alignment horizontal="center"/>
    </xf>
    <xf numFmtId="0" fontId="0" fillId="0" borderId="13" xfId="0" applyFill="1" applyBorder="1" applyAlignment="1">
      <alignment vertical="center"/>
    </xf>
    <xf numFmtId="2" fontId="33" fillId="33" borderId="13" xfId="0" applyNumberFormat="1" applyFont="1" applyFill="1" applyBorder="1" applyAlignment="1">
      <alignment vertical="center"/>
    </xf>
    <xf numFmtId="2" fontId="18" fillId="33" borderId="13" xfId="0" applyNumberFormat="1" applyFont="1" applyFill="1" applyBorder="1" applyAlignment="1">
      <alignment/>
    </xf>
    <xf numFmtId="2" fontId="28" fillId="33" borderId="13" xfId="0" applyNumberFormat="1" applyFont="1" applyFill="1" applyBorder="1" applyAlignment="1">
      <alignment vertical="center"/>
    </xf>
    <xf numFmtId="2" fontId="28" fillId="33" borderId="13" xfId="0" applyNumberFormat="1" applyFont="1" applyFill="1" applyBorder="1" applyAlignment="1">
      <alignment vertical="center"/>
    </xf>
    <xf numFmtId="2" fontId="28" fillId="33" borderId="13" xfId="0" applyNumberFormat="1" applyFont="1" applyFill="1" applyBorder="1" applyAlignment="1">
      <alignment/>
    </xf>
    <xf numFmtId="2" fontId="37" fillId="33" borderId="13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4" fillId="33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/>
    </xf>
    <xf numFmtId="2" fontId="18" fillId="33" borderId="13" xfId="0" applyNumberFormat="1" applyFont="1" applyFill="1" applyBorder="1" applyAlignment="1">
      <alignment vertical="center"/>
    </xf>
    <xf numFmtId="2" fontId="34" fillId="33" borderId="13" xfId="0" applyNumberFormat="1" applyFont="1" applyFill="1" applyBorder="1" applyAlignment="1">
      <alignment vertical="center"/>
    </xf>
    <xf numFmtId="2" fontId="27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 quotePrefix="1">
      <alignment horizontal="center" vertical="top"/>
    </xf>
    <xf numFmtId="0" fontId="17" fillId="0" borderId="13" xfId="0" applyFont="1" applyFill="1" applyBorder="1" applyAlignment="1">
      <alignment horizontal="justify" vertical="top"/>
    </xf>
    <xf numFmtId="2" fontId="34" fillId="33" borderId="13" xfId="0" applyNumberFormat="1" applyFont="1" applyFill="1" applyBorder="1" applyAlignment="1">
      <alignment vertical="top"/>
    </xf>
    <xf numFmtId="0" fontId="18" fillId="0" borderId="13" xfId="0" applyFont="1" applyFill="1" applyBorder="1" applyAlignment="1">
      <alignment horizontal="left"/>
    </xf>
    <xf numFmtId="0" fontId="45" fillId="0" borderId="13" xfId="0" applyFont="1" applyFill="1" applyBorder="1" applyAlignment="1">
      <alignment vertical="center"/>
    </xf>
    <xf numFmtId="2" fontId="22" fillId="33" borderId="13" xfId="0" applyNumberFormat="1" applyFont="1" applyFill="1" applyBorder="1" applyAlignment="1" quotePrefix="1">
      <alignment horizontal="right"/>
    </xf>
    <xf numFmtId="0" fontId="14" fillId="0" borderId="13" xfId="0" applyFont="1" applyFill="1" applyBorder="1" applyAlignment="1">
      <alignment/>
    </xf>
    <xf numFmtId="2" fontId="34" fillId="33" borderId="13" xfId="0" applyNumberFormat="1" applyFont="1" applyFill="1" applyBorder="1" applyAlignment="1">
      <alignment/>
    </xf>
    <xf numFmtId="0" fontId="20" fillId="33" borderId="13" xfId="0" applyFont="1" applyFill="1" applyBorder="1" applyAlignment="1">
      <alignment horizontal="right"/>
    </xf>
    <xf numFmtId="2" fontId="28" fillId="0" borderId="13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2" fontId="34" fillId="0" borderId="12" xfId="0" applyNumberFormat="1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6" fillId="33" borderId="13" xfId="0" applyFont="1" applyFill="1" applyBorder="1" applyAlignment="1" quotePrefix="1">
      <alignment horizontal="center"/>
    </xf>
    <xf numFmtId="0" fontId="4" fillId="33" borderId="13" xfId="0" applyFont="1" applyFill="1" applyBorder="1" applyAlignment="1">
      <alignment/>
    </xf>
    <xf numFmtId="2" fontId="18" fillId="33" borderId="13" xfId="0" applyNumberFormat="1" applyFont="1" applyFill="1" applyBorder="1" applyAlignment="1">
      <alignment/>
    </xf>
    <xf numFmtId="2" fontId="34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 quotePrefix="1">
      <alignment horizontal="center" vertical="center"/>
    </xf>
    <xf numFmtId="0" fontId="4" fillId="33" borderId="13" xfId="0" applyFont="1" applyFill="1" applyBorder="1" applyAlignment="1">
      <alignment vertical="center"/>
    </xf>
    <xf numFmtId="2" fontId="18" fillId="33" borderId="13" xfId="0" applyNumberFormat="1" applyFont="1" applyFill="1" applyBorder="1" applyAlignment="1">
      <alignment vertical="center"/>
    </xf>
    <xf numFmtId="2" fontId="34" fillId="33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/>
    </xf>
    <xf numFmtId="2" fontId="34" fillId="33" borderId="13" xfId="0" applyNumberFormat="1" applyFont="1" applyFill="1" applyBorder="1" applyAlignment="1">
      <alignment/>
    </xf>
    <xf numFmtId="2" fontId="37" fillId="0" borderId="13" xfId="0" applyNumberFormat="1" applyFont="1" applyFill="1" applyBorder="1" applyAlignment="1">
      <alignment vertical="center"/>
    </xf>
    <xf numFmtId="0" fontId="71" fillId="0" borderId="13" xfId="0" applyFont="1" applyFill="1" applyBorder="1" applyAlignment="1" quotePrefix="1">
      <alignment horizontal="center" vertical="center"/>
    </xf>
    <xf numFmtId="0" fontId="7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 quotePrefix="1">
      <alignment horizontal="center" vertical="center"/>
    </xf>
    <xf numFmtId="2" fontId="38" fillId="0" borderId="13" xfId="0" applyNumberFormat="1" applyFont="1" applyBorder="1" applyAlignment="1">
      <alignment horizontal="right"/>
    </xf>
    <xf numFmtId="2" fontId="38" fillId="0" borderId="13" xfId="0" applyNumberFormat="1" applyFont="1" applyBorder="1" applyAlignment="1">
      <alignment/>
    </xf>
    <xf numFmtId="0" fontId="86" fillId="0" borderId="22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86" fillId="0" borderId="45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93" fillId="0" borderId="0" xfId="0" applyFont="1" applyBorder="1" applyAlignment="1">
      <alignment/>
    </xf>
    <xf numFmtId="0" fontId="93" fillId="0" borderId="43" xfId="0" applyFont="1" applyBorder="1" applyAlignment="1">
      <alignment horizontal="left"/>
    </xf>
    <xf numFmtId="0" fontId="95" fillId="0" borderId="12" xfId="0" applyFont="1" applyBorder="1" applyAlignment="1">
      <alignment horizontal="left"/>
    </xf>
    <xf numFmtId="0" fontId="93" fillId="0" borderId="43" xfId="0" applyFont="1" applyBorder="1" applyAlignment="1">
      <alignment/>
    </xf>
    <xf numFmtId="2" fontId="94" fillId="0" borderId="10" xfId="0" applyNumberFormat="1" applyFont="1" applyBorder="1" applyAlignment="1">
      <alignment/>
    </xf>
    <xf numFmtId="0" fontId="94" fillId="0" borderId="0" xfId="0" applyFont="1" applyBorder="1" applyAlignment="1">
      <alignment/>
    </xf>
    <xf numFmtId="0" fontId="96" fillId="0" borderId="12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7" fillId="0" borderId="48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86" fillId="0" borderId="37" xfId="0" applyFont="1" applyBorder="1" applyAlignment="1">
      <alignment horizontal="center"/>
    </xf>
    <xf numFmtId="0" fontId="99" fillId="0" borderId="49" xfId="0" applyFont="1" applyBorder="1" applyAlignment="1">
      <alignment horizontal="center"/>
    </xf>
    <xf numFmtId="0" fontId="99" fillId="0" borderId="50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99" fillId="0" borderId="51" xfId="0" applyFont="1" applyBorder="1" applyAlignment="1">
      <alignment horizontal="center"/>
    </xf>
    <xf numFmtId="0" fontId="99" fillId="0" borderId="0" xfId="0" applyFont="1" applyAlignment="1">
      <alignment/>
    </xf>
    <xf numFmtId="0" fontId="99" fillId="0" borderId="43" xfId="0" applyFont="1" applyBorder="1" applyAlignment="1">
      <alignment horizontal="center"/>
    </xf>
    <xf numFmtId="0" fontId="99" fillId="0" borderId="52" xfId="0" applyFont="1" applyBorder="1" applyAlignment="1">
      <alignment horizontal="center"/>
    </xf>
    <xf numFmtId="0" fontId="99" fillId="0" borderId="38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/>
    </xf>
    <xf numFmtId="0" fontId="48" fillId="0" borderId="0" xfId="0" applyFont="1" applyFill="1" applyAlignment="1">
      <alignment/>
    </xf>
    <xf numFmtId="0" fontId="101" fillId="0" borderId="0" xfId="0" applyFont="1" applyAlignment="1">
      <alignment horizontal="center"/>
    </xf>
    <xf numFmtId="0" fontId="94" fillId="0" borderId="0" xfId="0" applyFont="1" applyAlignment="1">
      <alignment/>
    </xf>
    <xf numFmtId="0" fontId="104" fillId="0" borderId="0" xfId="0" applyFont="1" applyAlignment="1">
      <alignment horizontal="left"/>
    </xf>
    <xf numFmtId="0" fontId="91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justify"/>
    </xf>
    <xf numFmtId="0" fontId="104" fillId="0" borderId="0" xfId="0" applyFont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right"/>
    </xf>
    <xf numFmtId="0" fontId="92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91" fillId="0" borderId="0" xfId="0" applyFont="1" applyAlignment="1">
      <alignment horizontal="right"/>
    </xf>
    <xf numFmtId="0" fontId="101" fillId="0" borderId="0" xfId="0" applyFont="1" applyAlignment="1">
      <alignment/>
    </xf>
    <xf numFmtId="0" fontId="109" fillId="0" borderId="0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 horizontal="right"/>
    </xf>
    <xf numFmtId="0" fontId="112" fillId="0" borderId="13" xfId="0" applyFont="1" applyBorder="1" applyAlignment="1">
      <alignment vertical="center"/>
    </xf>
    <xf numFmtId="0" fontId="112" fillId="0" borderId="13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2" fillId="0" borderId="22" xfId="0" applyFont="1" applyBorder="1" applyAlignment="1">
      <alignment horizontal="center" vertical="center"/>
    </xf>
    <xf numFmtId="0" fontId="112" fillId="0" borderId="24" xfId="0" applyFont="1" applyBorder="1" applyAlignment="1">
      <alignment horizontal="center" vertical="center"/>
    </xf>
    <xf numFmtId="0" fontId="112" fillId="0" borderId="13" xfId="0" applyFont="1" applyBorder="1" applyAlignment="1">
      <alignment horizontal="justify" vertical="center"/>
    </xf>
    <xf numFmtId="2" fontId="94" fillId="0" borderId="0" xfId="0" applyNumberFormat="1" applyFont="1" applyAlignment="1">
      <alignment/>
    </xf>
    <xf numFmtId="2" fontId="50" fillId="0" borderId="13" xfId="0" applyNumberFormat="1" applyFont="1" applyBorder="1" applyAlignment="1">
      <alignment vertical="center"/>
    </xf>
    <xf numFmtId="2" fontId="113" fillId="0" borderId="13" xfId="0" applyNumberFormat="1" applyFont="1" applyBorder="1" applyAlignment="1">
      <alignment vertical="center"/>
    </xf>
    <xf numFmtId="2" fontId="50" fillId="0" borderId="23" xfId="0" applyNumberFormat="1" applyFont="1" applyBorder="1" applyAlignment="1">
      <alignment vertical="center"/>
    </xf>
    <xf numFmtId="2" fontId="50" fillId="0" borderId="25" xfId="0" applyNumberFormat="1" applyFont="1" applyBorder="1" applyAlignment="1">
      <alignment vertical="center"/>
    </xf>
    <xf numFmtId="0" fontId="104" fillId="0" borderId="22" xfId="0" applyFont="1" applyBorder="1" applyAlignment="1">
      <alignment/>
    </xf>
    <xf numFmtId="0" fontId="104" fillId="0" borderId="21" xfId="0" applyFont="1" applyBorder="1" applyAlignment="1">
      <alignment horizontal="center"/>
    </xf>
    <xf numFmtId="0" fontId="104" fillId="0" borderId="23" xfId="0" applyFont="1" applyBorder="1" applyAlignment="1">
      <alignment horizontal="center"/>
    </xf>
    <xf numFmtId="0" fontId="104" fillId="0" borderId="22" xfId="0" applyFont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104" fillId="0" borderId="28" xfId="0" applyFont="1" applyBorder="1" applyAlignment="1">
      <alignment horizontal="center"/>
    </xf>
    <xf numFmtId="2" fontId="50" fillId="0" borderId="13" xfId="0" applyNumberFormat="1" applyFont="1" applyBorder="1" applyAlignment="1">
      <alignment/>
    </xf>
    <xf numFmtId="2" fontId="50" fillId="0" borderId="25" xfId="0" applyNumberFormat="1" applyFont="1" applyBorder="1" applyAlignment="1">
      <alignment/>
    </xf>
    <xf numFmtId="2" fontId="50" fillId="0" borderId="26" xfId="0" applyNumberFormat="1" applyFont="1" applyBorder="1" applyAlignment="1">
      <alignment/>
    </xf>
    <xf numFmtId="2" fontId="50" fillId="0" borderId="27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0" fontId="71" fillId="0" borderId="0" xfId="0" applyFont="1" applyAlignment="1">
      <alignment/>
    </xf>
    <xf numFmtId="0" fontId="98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right"/>
    </xf>
    <xf numFmtId="0" fontId="86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188" fontId="28" fillId="0" borderId="0" xfId="0" applyNumberFormat="1" applyFont="1" applyBorder="1" applyAlignment="1">
      <alignment horizontal="right"/>
    </xf>
    <xf numFmtId="0" fontId="4" fillId="33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/>
    </xf>
    <xf numFmtId="0" fontId="20" fillId="0" borderId="1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3" xfId="0" applyFont="1" applyFill="1" applyBorder="1" applyAlignment="1">
      <alignment vertical="top"/>
    </xf>
    <xf numFmtId="0" fontId="24" fillId="0" borderId="13" xfId="0" applyFont="1" applyFill="1" applyBorder="1" applyAlignment="1">
      <alignment/>
    </xf>
    <xf numFmtId="2" fontId="34" fillId="0" borderId="13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 quotePrefix="1">
      <alignment/>
    </xf>
    <xf numFmtId="0" fontId="115" fillId="0" borderId="13" xfId="0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33" fillId="0" borderId="13" xfId="0" applyFont="1" applyFill="1" applyBorder="1" applyAlignment="1" quotePrefix="1">
      <alignment horizontal="center" vertical="center"/>
    </xf>
    <xf numFmtId="2" fontId="33" fillId="33" borderId="13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74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/>
    </xf>
    <xf numFmtId="0" fontId="93" fillId="0" borderId="12" xfId="0" applyFont="1" applyBorder="1" applyAlignment="1">
      <alignment horizontal="left"/>
    </xf>
    <xf numFmtId="2" fontId="28" fillId="0" borderId="35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78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16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2" fillId="0" borderId="0" xfId="0" applyFont="1" applyAlignment="1">
      <alignment horizontal="justify" vertical="top" wrapText="1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92" fillId="0" borderId="0" xfId="0" applyFont="1" applyAlignment="1">
      <alignment horizontal="justify" wrapText="1"/>
    </xf>
    <xf numFmtId="0" fontId="92" fillId="0" borderId="0" xfId="0" applyFont="1" applyFill="1" applyAlignment="1">
      <alignment horizontal="justify" vertical="top" wrapText="1"/>
    </xf>
    <xf numFmtId="0" fontId="117" fillId="0" borderId="0" xfId="0" applyFont="1" applyBorder="1" applyAlignment="1">
      <alignment horizontal="center"/>
    </xf>
    <xf numFmtId="0" fontId="107" fillId="0" borderId="0" xfId="0" applyFont="1" applyAlignment="1">
      <alignment horizontal="center"/>
    </xf>
    <xf numFmtId="2" fontId="23" fillId="0" borderId="25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46" fillId="0" borderId="39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2" fontId="54" fillId="0" borderId="42" xfId="0" applyNumberFormat="1" applyFont="1" applyBorder="1" applyAlignment="1">
      <alignment horizontal="right" vertical="center"/>
    </xf>
    <xf numFmtId="2" fontId="54" fillId="0" borderId="33" xfId="0" applyNumberFormat="1" applyFont="1" applyBorder="1" applyAlignment="1">
      <alignment horizontal="right" vertical="center"/>
    </xf>
    <xf numFmtId="0" fontId="11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12" fillId="0" borderId="24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2" fontId="50" fillId="0" borderId="25" xfId="0" applyNumberFormat="1" applyFont="1" applyBorder="1" applyAlignment="1">
      <alignment horizontal="right" vertical="center"/>
    </xf>
    <xf numFmtId="0" fontId="50" fillId="0" borderId="27" xfId="0" applyFont="1" applyBorder="1" applyAlignment="1">
      <alignment horizontal="right" vertical="center"/>
    </xf>
    <xf numFmtId="0" fontId="104" fillId="0" borderId="0" xfId="0" applyFont="1" applyAlignment="1">
      <alignment horizontal="justify" wrapText="1"/>
    </xf>
    <xf numFmtId="0" fontId="104" fillId="0" borderId="0" xfId="0" applyFont="1" applyAlignment="1">
      <alignment horizontal="left" wrapText="1"/>
    </xf>
    <xf numFmtId="0" fontId="104" fillId="0" borderId="0" xfId="0" applyFont="1" applyAlignment="1">
      <alignment horizontal="distributed"/>
    </xf>
    <xf numFmtId="0" fontId="92" fillId="0" borderId="0" xfId="0" applyFont="1" applyAlignment="1">
      <alignment horizontal="justify" vertical="center" wrapText="1"/>
    </xf>
    <xf numFmtId="0" fontId="104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0" fontId="104" fillId="0" borderId="24" xfId="0" applyFont="1" applyBorder="1" applyAlignment="1">
      <alignment horizontal="center" vertical="center"/>
    </xf>
    <xf numFmtId="0" fontId="104" fillId="0" borderId="28" xfId="0" applyFont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110" fillId="0" borderId="0" xfId="0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10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7" fillId="0" borderId="48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7" fillId="0" borderId="53" xfId="0" applyFont="1" applyBorder="1" applyAlignment="1">
      <alignment horizontal="center" vertical="center"/>
    </xf>
    <xf numFmtId="0" fontId="98" fillId="0" borderId="46" xfId="0" applyFont="1" applyBorder="1" applyAlignment="1">
      <alignment horizontal="center" vertical="center"/>
    </xf>
    <xf numFmtId="0" fontId="98" fillId="0" borderId="54" xfId="0" applyFont="1" applyBorder="1" applyAlignment="1">
      <alignment horizontal="center" vertical="center"/>
    </xf>
    <xf numFmtId="0" fontId="98" fillId="0" borderId="55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/>
    </xf>
    <xf numFmtId="0" fontId="65" fillId="0" borderId="56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35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45" fillId="0" borderId="5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116" fillId="0" borderId="56" xfId="0" applyFont="1" applyFill="1" applyBorder="1" applyAlignment="1">
      <alignment horizontal="center"/>
    </xf>
    <xf numFmtId="0" fontId="116" fillId="0" borderId="16" xfId="0" applyFont="1" applyFill="1" applyBorder="1" applyAlignment="1">
      <alignment horizontal="center"/>
    </xf>
    <xf numFmtId="0" fontId="116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0" fontId="45" fillId="0" borderId="5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36" fillId="0" borderId="0" xfId="0" applyFont="1" applyAlignment="1">
      <alignment horizontal="center"/>
    </xf>
    <xf numFmtId="0" fontId="1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38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8305800" cy="6248400"/>
        </a:xfrm>
        <a:prstGeom prst="rect">
          <a:avLst/>
        </a:prstGeom>
        <a:solidFill>
          <a:srgbClr val="FFFFFF"/>
        </a:solidFill>
        <a:ln w="5715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 </a:t>
          </a:r>
          <a:r>
            <a:rPr lang="en-US" cap="none" sz="4800" b="1" i="0" u="sng" baseline="0">
              <a:solidFill>
                <a:srgbClr val="000000"/>
              </a:solidFill>
            </a:rPr>
            <a:t>uxj ikfyd fuxe] fpjfejh ¼NRrhlx&lt;+½</a:t>
          </a:r>
          <a:r>
            <a:rPr lang="en-US" cap="none" sz="4800" b="1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438150</xdr:colOff>
      <xdr:row>15</xdr:row>
      <xdr:rowOff>142875</xdr:rowOff>
    </xdr:from>
    <xdr:to>
      <xdr:col>12</xdr:col>
      <xdr:colOff>180975</xdr:colOff>
      <xdr:row>25</xdr:row>
      <xdr:rowOff>142875</xdr:rowOff>
    </xdr:to>
    <xdr:sp>
      <xdr:nvSpPr>
        <xdr:cNvPr id="2" name="Rounded Rectangle 8"/>
        <xdr:cNvSpPr>
          <a:spLocks/>
        </xdr:cNvSpPr>
      </xdr:nvSpPr>
      <xdr:spPr>
        <a:xfrm>
          <a:off x="1657350" y="2571750"/>
          <a:ext cx="5838825" cy="1619250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600" b="1" i="0" u="none" baseline="0">
              <a:solidFill>
                <a:srgbClr val="000000"/>
              </a:solidFill>
            </a:rPr>
            <a:t>ctV o"kZ 2014&amp;15
</a:t>
          </a:r>
        </a:p>
      </xdr:txBody>
    </xdr:sp>
    <xdr:clientData/>
  </xdr:twoCellAnchor>
  <xdr:twoCellAnchor>
    <xdr:from>
      <xdr:col>4</xdr:col>
      <xdr:colOff>104775</xdr:colOff>
      <xdr:row>7</xdr:row>
      <xdr:rowOff>152400</xdr:rowOff>
    </xdr:from>
    <xdr:to>
      <xdr:col>10</xdr:col>
      <xdr:colOff>228600</xdr:colOff>
      <xdr:row>12</xdr:row>
      <xdr:rowOff>85725</xdr:rowOff>
    </xdr:to>
    <xdr:sp>
      <xdr:nvSpPr>
        <xdr:cNvPr id="3" name="WordArt 4"/>
        <xdr:cNvSpPr>
          <a:spLocks/>
        </xdr:cNvSpPr>
      </xdr:nvSpPr>
      <xdr:spPr>
        <a:xfrm>
          <a:off x="2543175" y="1285875"/>
          <a:ext cx="3781425" cy="742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6287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Varsha Condensed"/>
              <a:cs typeface="Varsha Condensed"/>
            </a:rPr>
            <a:t>iqujhf{kr ctV o"kZ 2013&amp;14</a:t>
          </a:r>
        </a:p>
      </xdr:txBody>
    </xdr:sp>
    <xdr:clientData/>
  </xdr:twoCellAnchor>
  <xdr:twoCellAnchor>
    <xdr:from>
      <xdr:col>0</xdr:col>
      <xdr:colOff>504825</xdr:colOff>
      <xdr:row>30</xdr:row>
      <xdr:rowOff>47625</xdr:rowOff>
    </xdr:from>
    <xdr:to>
      <xdr:col>3</xdr:col>
      <xdr:colOff>476250</xdr:colOff>
      <xdr:row>39</xdr:row>
      <xdr:rowOff>9525</xdr:rowOff>
    </xdr:to>
    <xdr:sp>
      <xdr:nvSpPr>
        <xdr:cNvPr id="4" name="WordArt 5"/>
        <xdr:cNvSpPr>
          <a:spLocks/>
        </xdr:cNvSpPr>
      </xdr:nvSpPr>
      <xdr:spPr>
        <a:xfrm rot="1321534">
          <a:off x="504825" y="4905375"/>
          <a:ext cx="1800225" cy="14192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ruti Dev 020 Wide"/>
              <a:cs typeface="Kruti Dev 020 Wide"/>
            </a:rPr>
            <a:t>       ¼MEc: csgjk ½        egkikSj          </a:t>
          </a:r>
        </a:p>
      </xdr:txBody>
    </xdr:sp>
    <xdr:clientData/>
  </xdr:twoCellAnchor>
  <xdr:twoCellAnchor>
    <xdr:from>
      <xdr:col>9</xdr:col>
      <xdr:colOff>209550</xdr:colOff>
      <xdr:row>29</xdr:row>
      <xdr:rowOff>142875</xdr:rowOff>
    </xdr:from>
    <xdr:to>
      <xdr:col>12</xdr:col>
      <xdr:colOff>209550</xdr:colOff>
      <xdr:row>38</xdr:row>
      <xdr:rowOff>66675</xdr:rowOff>
    </xdr:to>
    <xdr:sp>
      <xdr:nvSpPr>
        <xdr:cNvPr id="5" name="WordArt 6"/>
        <xdr:cNvSpPr>
          <a:spLocks/>
        </xdr:cNvSpPr>
      </xdr:nvSpPr>
      <xdr:spPr>
        <a:xfrm rot="1413135">
          <a:off x="5695950" y="4838700"/>
          <a:ext cx="1828800" cy="13811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795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ruti Dev 020 Wide"/>
              <a:cs typeface="Kruti Dev 020 Wide"/>
            </a:rPr>
            <a:t>      ¼,0ds0f}osnh½        vk;qä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13</xdr:col>
      <xdr:colOff>581025</xdr:colOff>
      <xdr:row>38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38125" y="171450"/>
          <a:ext cx="8267700" cy="60864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sng" baseline="0">
              <a:solidFill>
                <a:srgbClr val="000000"/>
              </a:solidFill>
            </a:rPr>
            <a:t>uxj ikfyd fuxe] fpjfejh ¼NÙkhlx&lt;+½</a:t>
          </a:r>
          <a:r>
            <a:rPr lang="en-US" cap="none" sz="3600" b="1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228600</xdr:colOff>
      <xdr:row>21</xdr:row>
      <xdr:rowOff>123825</xdr:rowOff>
    </xdr:from>
    <xdr:to>
      <xdr:col>7</xdr:col>
      <xdr:colOff>428625</xdr:colOff>
      <xdr:row>24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3886200" y="3524250"/>
          <a:ext cx="809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,oa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38100</xdr:colOff>
      <xdr:row>1</xdr:row>
      <xdr:rowOff>152400</xdr:rowOff>
    </xdr:from>
    <xdr:to>
      <xdr:col>13</xdr:col>
      <xdr:colOff>209550</xdr:colOff>
      <xdr:row>3</xdr:row>
      <xdr:rowOff>9525</xdr:rowOff>
    </xdr:to>
    <xdr:sp>
      <xdr:nvSpPr>
        <xdr:cNvPr id="3" name="WordArt 5"/>
        <xdr:cNvSpPr>
          <a:spLocks/>
        </xdr:cNvSpPr>
      </xdr:nvSpPr>
      <xdr:spPr>
        <a:xfrm>
          <a:off x="7962900" y="314325"/>
          <a:ext cx="1714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(2)</a:t>
          </a:r>
        </a:p>
      </xdr:txBody>
    </xdr:sp>
    <xdr:clientData/>
  </xdr:twoCellAnchor>
  <xdr:twoCellAnchor>
    <xdr:from>
      <xdr:col>2</xdr:col>
      <xdr:colOff>123825</xdr:colOff>
      <xdr:row>13</xdr:row>
      <xdr:rowOff>57150</xdr:rowOff>
    </xdr:from>
    <xdr:to>
      <xdr:col>12</xdr:col>
      <xdr:colOff>57150</xdr:colOff>
      <xdr:row>17</xdr:row>
      <xdr:rowOff>76200</xdr:rowOff>
    </xdr:to>
    <xdr:sp>
      <xdr:nvSpPr>
        <xdr:cNvPr id="4" name="Rounded Rectangle 4"/>
        <xdr:cNvSpPr>
          <a:spLocks/>
        </xdr:cNvSpPr>
      </xdr:nvSpPr>
      <xdr:spPr>
        <a:xfrm>
          <a:off x="1343025" y="2162175"/>
          <a:ext cx="6029325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iqujhf{kr vk;&amp;O;; o"kZ </a:t>
          </a:r>
          <a:r>
            <a:rPr lang="en-US" cap="none" sz="3600" b="1" i="0" u="none" baseline="0">
              <a:solidFill>
                <a:srgbClr val="000000"/>
              </a:solidFill>
            </a:rPr>
            <a:t>2013-14</a:t>
          </a:r>
        </a:p>
      </xdr:txBody>
    </xdr:sp>
    <xdr:clientData/>
  </xdr:twoCellAnchor>
  <xdr:twoCellAnchor>
    <xdr:from>
      <xdr:col>2</xdr:col>
      <xdr:colOff>152400</xdr:colOff>
      <xdr:row>27</xdr:row>
      <xdr:rowOff>152400</xdr:rowOff>
    </xdr:from>
    <xdr:to>
      <xdr:col>12</xdr:col>
      <xdr:colOff>104775</xdr:colOff>
      <xdr:row>32</xdr:row>
      <xdr:rowOff>0</xdr:rowOff>
    </xdr:to>
    <xdr:sp>
      <xdr:nvSpPr>
        <xdr:cNvPr id="5" name="Rounded Rectangle 6"/>
        <xdr:cNvSpPr>
          <a:spLocks/>
        </xdr:cNvSpPr>
      </xdr:nvSpPr>
      <xdr:spPr>
        <a:xfrm>
          <a:off x="1371600" y="4524375"/>
          <a:ext cx="604837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vuqekfur vk;&amp;O;; o"kZ </a:t>
          </a:r>
          <a:r>
            <a:rPr lang="en-US" cap="none" sz="3600" b="1" i="0" u="none" baseline="0">
              <a:solidFill>
                <a:srgbClr val="000000"/>
              </a:solidFill>
            </a:rPr>
            <a:t>2014-15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13</xdr:col>
      <xdr:colOff>419100</xdr:colOff>
      <xdr:row>38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152400" y="219075"/>
          <a:ext cx="8191500" cy="5962650"/>
        </a:xfrm>
        <a:prstGeom prst="rect">
          <a:avLst/>
        </a:prstGeom>
        <a:solidFill>
          <a:srgbClr val="FFFFFF"/>
        </a:solidFill>
        <a:ln w="5715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342900</xdr:colOff>
      <xdr:row>11</xdr:row>
      <xdr:rowOff>104775</xdr:rowOff>
    </xdr:from>
    <xdr:to>
      <xdr:col>11</xdr:col>
      <xdr:colOff>561975</xdr:colOff>
      <xdr:row>23</xdr:row>
      <xdr:rowOff>85725</xdr:rowOff>
    </xdr:to>
    <xdr:sp>
      <xdr:nvSpPr>
        <xdr:cNvPr id="2" name="Rounded Rectangle 2"/>
        <xdr:cNvSpPr>
          <a:spLocks/>
        </xdr:cNvSpPr>
      </xdr:nvSpPr>
      <xdr:spPr>
        <a:xfrm>
          <a:off x="1562100" y="1885950"/>
          <a:ext cx="5705475" cy="1924050"/>
        </a:xfrm>
        <a:prstGeom prst="roundRect">
          <a:avLst/>
        </a:prstGeom>
        <a:solidFill>
          <a:srgbClr val="FFFFFF"/>
        </a:solidFill>
        <a:ln w="6985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 vk; 2014&amp;2015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19050</xdr:rowOff>
    </xdr:from>
    <xdr:to>
      <xdr:col>13</xdr:col>
      <xdr:colOff>485775</xdr:colOff>
      <xdr:row>38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28600" y="180975"/>
          <a:ext cx="8181975" cy="5972175"/>
        </a:xfrm>
        <a:prstGeom prst="rect">
          <a:avLst/>
        </a:prstGeom>
        <a:solidFill>
          <a:srgbClr val="FFFFFF"/>
        </a:solidFill>
        <a:ln w="5715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200025</xdr:colOff>
      <xdr:row>13</xdr:row>
      <xdr:rowOff>9525</xdr:rowOff>
    </xdr:from>
    <xdr:to>
      <xdr:col>11</xdr:col>
      <xdr:colOff>600075</xdr:colOff>
      <xdr:row>23</xdr:row>
      <xdr:rowOff>76200</xdr:rowOff>
    </xdr:to>
    <xdr:sp>
      <xdr:nvSpPr>
        <xdr:cNvPr id="2" name="Rounded Rectangle 2"/>
        <xdr:cNvSpPr>
          <a:spLocks/>
        </xdr:cNvSpPr>
      </xdr:nvSpPr>
      <xdr:spPr>
        <a:xfrm>
          <a:off x="2028825" y="2114550"/>
          <a:ext cx="5276850" cy="1685925"/>
        </a:xfrm>
        <a:prstGeom prst="roundRect">
          <a:avLst/>
        </a:prstGeom>
        <a:solidFill>
          <a:srgbClr val="FFFFFF"/>
        </a:solidFill>
        <a:ln w="889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O;; </a:t>
          </a:r>
          <a:r>
            <a:rPr lang="en-US" cap="none" sz="6000" b="0" i="1" u="none" baseline="0">
              <a:solidFill>
                <a:srgbClr val="000000"/>
              </a:solidFill>
            </a:rPr>
            <a:t>2014&amp;2015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Front (2)"/>
      <sheetName val="Sheet2"/>
      <sheetName val="Sheet3"/>
      <sheetName val="English"/>
      <sheetName val="Graph"/>
      <sheetName val="Income"/>
      <sheetName val="Expenditure"/>
    </sheetNames>
    <sheetDataSet>
      <sheetData sheetId="4">
        <row r="42">
          <cell r="D42" t="str">
            <v>LFkkiuk O;; </v>
          </cell>
        </row>
        <row r="43">
          <cell r="D43" t="str">
            <v>lkekU; iz'kklu O;;</v>
          </cell>
        </row>
        <row r="44">
          <cell r="D44" t="str">
            <v>ejEer ,oa la/kkj.k O;;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39"/>
  <sheetViews>
    <sheetView zoomScale="80" zoomScaleNormal="80" zoomScalePageLayoutView="0" workbookViewId="0" topLeftCell="A1">
      <selection activeCell="D31" sqref="D31"/>
    </sheetView>
  </sheetViews>
  <sheetFormatPr defaultColWidth="9.140625" defaultRowHeight="12.75"/>
  <cols>
    <col min="1" max="1" width="3.8515625" style="0" customWidth="1"/>
    <col min="2" max="2" width="46.421875" style="0" customWidth="1"/>
    <col min="3" max="3" width="16.57421875" style="0" customWidth="1"/>
    <col min="4" max="4" width="6.00390625" style="5" customWidth="1"/>
    <col min="5" max="5" width="5.140625" style="0" customWidth="1"/>
    <col min="6" max="6" width="45.8515625" style="0" customWidth="1"/>
    <col min="7" max="7" width="16.8515625" style="0" customWidth="1"/>
  </cols>
  <sheetData>
    <row r="1" spans="1:7" ht="23.25">
      <c r="A1" s="398" t="s">
        <v>563</v>
      </c>
      <c r="B1" s="398"/>
      <c r="C1" s="398"/>
      <c r="D1" s="398"/>
      <c r="E1" s="398"/>
      <c r="F1" s="398"/>
      <c r="G1" s="398"/>
    </row>
    <row r="2" spans="1:7" s="48" customFormat="1" ht="24" thickBot="1">
      <c r="A2" s="397" t="s">
        <v>599</v>
      </c>
      <c r="B2" s="397"/>
      <c r="C2" s="397"/>
      <c r="D2" s="397"/>
      <c r="E2" s="397"/>
      <c r="F2" s="397"/>
      <c r="G2" s="397"/>
    </row>
    <row r="3" spans="1:7" s="13" customFormat="1" ht="35.25" thickBot="1">
      <c r="A3" s="120" t="s">
        <v>229</v>
      </c>
      <c r="B3" s="121" t="s">
        <v>230</v>
      </c>
      <c r="C3" s="122" t="s">
        <v>600</v>
      </c>
      <c r="D3" s="399"/>
      <c r="E3" s="96" t="s">
        <v>229</v>
      </c>
      <c r="F3" s="123" t="s">
        <v>232</v>
      </c>
      <c r="G3" s="390" t="s">
        <v>600</v>
      </c>
    </row>
    <row r="4" spans="1:7" s="13" customFormat="1" ht="18" customHeight="1">
      <c r="A4" s="117">
        <v>1</v>
      </c>
      <c r="B4" s="115" t="s">
        <v>560</v>
      </c>
      <c r="C4" s="100">
        <f>Head!D36</f>
        <v>282.55</v>
      </c>
      <c r="D4" s="399"/>
      <c r="E4" s="117">
        <v>1</v>
      </c>
      <c r="F4" s="115" t="s">
        <v>286</v>
      </c>
      <c r="G4" s="292">
        <f>Head!I36</f>
        <v>892.14</v>
      </c>
    </row>
    <row r="5" spans="1:7" s="13" customFormat="1" ht="18" customHeight="1">
      <c r="A5" s="118">
        <v>2</v>
      </c>
      <c r="B5" s="89" t="s">
        <v>555</v>
      </c>
      <c r="C5" s="99">
        <f>Head!D37</f>
        <v>846</v>
      </c>
      <c r="D5" s="399"/>
      <c r="E5" s="116">
        <v>2</v>
      </c>
      <c r="F5" s="90" t="s">
        <v>287</v>
      </c>
      <c r="G5" s="292">
        <f>Head!I37</f>
        <v>276.95</v>
      </c>
    </row>
    <row r="6" spans="1:7" s="13" customFormat="1" ht="18" customHeight="1">
      <c r="A6" s="118">
        <v>3</v>
      </c>
      <c r="B6" s="89" t="s">
        <v>556</v>
      </c>
      <c r="C6" s="99">
        <f>Head!D38</f>
        <v>17.240000000000002</v>
      </c>
      <c r="D6" s="399"/>
      <c r="E6" s="116">
        <v>3</v>
      </c>
      <c r="F6" s="90" t="s">
        <v>288</v>
      </c>
      <c r="G6" s="292">
        <f>Head!I38</f>
        <v>537</v>
      </c>
    </row>
    <row r="7" spans="1:7" s="13" customFormat="1" ht="18" customHeight="1">
      <c r="A7" s="118">
        <v>4</v>
      </c>
      <c r="B7" s="89" t="s">
        <v>236</v>
      </c>
      <c r="C7" s="99">
        <f>Head!D39</f>
        <v>55.940000000000005</v>
      </c>
      <c r="D7" s="399"/>
      <c r="E7" s="116">
        <v>4</v>
      </c>
      <c r="F7" s="90" t="s">
        <v>442</v>
      </c>
      <c r="G7" s="292">
        <f>Head!I39</f>
        <v>0</v>
      </c>
    </row>
    <row r="8" spans="1:7" s="13" customFormat="1" ht="18" customHeight="1">
      <c r="A8" s="118">
        <v>5</v>
      </c>
      <c r="B8" s="89" t="s">
        <v>289</v>
      </c>
      <c r="C8" s="99">
        <f>Head!D40</f>
        <v>0</v>
      </c>
      <c r="D8" s="399"/>
      <c r="E8" s="116">
        <v>5</v>
      </c>
      <c r="F8" s="90" t="s">
        <v>290</v>
      </c>
      <c r="G8" s="292">
        <f>Head!I40</f>
        <v>10</v>
      </c>
    </row>
    <row r="9" spans="1:7" s="13" customFormat="1" ht="18" customHeight="1">
      <c r="A9" s="118">
        <v>6</v>
      </c>
      <c r="B9" s="89" t="s">
        <v>557</v>
      </c>
      <c r="C9" s="99">
        <f>Head!D41</f>
        <v>2500</v>
      </c>
      <c r="D9" s="399"/>
      <c r="E9" s="116">
        <v>6</v>
      </c>
      <c r="F9" s="90" t="s">
        <v>291</v>
      </c>
      <c r="G9" s="292">
        <f>Head!I41</f>
        <v>0</v>
      </c>
    </row>
    <row r="10" spans="1:7" s="13" customFormat="1" ht="18" customHeight="1">
      <c r="A10" s="118">
        <v>7</v>
      </c>
      <c r="B10" s="89" t="s">
        <v>422</v>
      </c>
      <c r="C10" s="99">
        <f>Head!D42</f>
        <v>0</v>
      </c>
      <c r="D10" s="399"/>
      <c r="E10" s="116">
        <v>7</v>
      </c>
      <c r="F10" s="90" t="s">
        <v>293</v>
      </c>
      <c r="G10" s="292">
        <f>Head!I42</f>
        <v>0</v>
      </c>
    </row>
    <row r="11" spans="1:7" s="13" customFormat="1" ht="18" customHeight="1">
      <c r="A11" s="118">
        <v>8</v>
      </c>
      <c r="B11" s="89" t="s">
        <v>441</v>
      </c>
      <c r="C11" s="99">
        <f>Head!D43</f>
        <v>0</v>
      </c>
      <c r="D11" s="399"/>
      <c r="E11" s="116">
        <v>8</v>
      </c>
      <c r="F11" s="90" t="s">
        <v>295</v>
      </c>
      <c r="G11" s="292">
        <f>Head!I43</f>
        <v>22.1</v>
      </c>
    </row>
    <row r="12" spans="1:7" s="13" customFormat="1" ht="18" customHeight="1">
      <c r="A12" s="118">
        <v>9</v>
      </c>
      <c r="B12" s="89" t="s">
        <v>544</v>
      </c>
      <c r="C12" s="99">
        <f>Head!D44</f>
        <v>89.1</v>
      </c>
      <c r="D12" s="399"/>
      <c r="E12" s="116">
        <v>9</v>
      </c>
      <c r="F12" s="90" t="s">
        <v>568</v>
      </c>
      <c r="G12" s="292">
        <f>Head!I44</f>
        <v>0</v>
      </c>
    </row>
    <row r="13" spans="1:7" s="13" customFormat="1" ht="18" customHeight="1">
      <c r="A13" s="118">
        <v>10</v>
      </c>
      <c r="B13" s="89" t="s">
        <v>239</v>
      </c>
      <c r="C13" s="99">
        <f>Head!D45</f>
        <v>21</v>
      </c>
      <c r="D13" s="399"/>
      <c r="E13" s="116">
        <v>10</v>
      </c>
      <c r="F13" s="90" t="s">
        <v>297</v>
      </c>
      <c r="G13" s="292">
        <f>Head!I45</f>
        <v>25</v>
      </c>
    </row>
    <row r="14" spans="1:7" s="13" customFormat="1" ht="18" customHeight="1">
      <c r="A14" s="118">
        <v>11</v>
      </c>
      <c r="B14" s="89" t="s">
        <v>240</v>
      </c>
      <c r="C14" s="99">
        <f>Head!D46</f>
        <v>0</v>
      </c>
      <c r="D14" s="399"/>
      <c r="E14" s="116">
        <v>11</v>
      </c>
      <c r="F14" s="90" t="s">
        <v>298</v>
      </c>
      <c r="G14" s="292">
        <f>Head!I46</f>
        <v>110</v>
      </c>
    </row>
    <row r="15" spans="1:7" s="13" customFormat="1" ht="18" customHeight="1">
      <c r="A15" s="118">
        <v>12</v>
      </c>
      <c r="B15" s="89" t="s">
        <v>545</v>
      </c>
      <c r="C15" s="99">
        <f>Head!D47</f>
        <v>0</v>
      </c>
      <c r="D15" s="399"/>
      <c r="E15" s="116">
        <v>12</v>
      </c>
      <c r="F15" s="90" t="s">
        <v>565</v>
      </c>
      <c r="G15" s="292">
        <f>Head!I47</f>
        <v>135.5</v>
      </c>
    </row>
    <row r="16" spans="1:7" s="13" customFormat="1" ht="18" customHeight="1">
      <c r="A16" s="118">
        <v>13</v>
      </c>
      <c r="B16" s="89" t="s">
        <v>546</v>
      </c>
      <c r="C16" s="99">
        <f>Head!D48</f>
        <v>85</v>
      </c>
      <c r="D16" s="399"/>
      <c r="E16" s="116">
        <v>13</v>
      </c>
      <c r="F16" s="90" t="s">
        <v>300</v>
      </c>
      <c r="G16" s="292">
        <f>Head!I48</f>
        <v>10653.38</v>
      </c>
    </row>
    <row r="17" spans="1:7" s="13" customFormat="1" ht="18" customHeight="1">
      <c r="A17" s="118">
        <v>14</v>
      </c>
      <c r="B17" s="89" t="s">
        <v>243</v>
      </c>
      <c r="C17" s="99">
        <f>Head!D49</f>
        <v>8171.38</v>
      </c>
      <c r="D17" s="399"/>
      <c r="E17" s="116">
        <v>14</v>
      </c>
      <c r="F17" s="90" t="s">
        <v>301</v>
      </c>
      <c r="G17" s="292">
        <f>Head!I49</f>
        <v>153</v>
      </c>
    </row>
    <row r="18" spans="1:7" s="13" customFormat="1" ht="18" customHeight="1">
      <c r="A18" s="118">
        <v>15</v>
      </c>
      <c r="B18" s="89" t="s">
        <v>564</v>
      </c>
      <c r="C18" s="99">
        <f>Head!D50</f>
        <v>0.45</v>
      </c>
      <c r="D18" s="399"/>
      <c r="E18" s="116">
        <v>15</v>
      </c>
      <c r="F18" s="90" t="s">
        <v>302</v>
      </c>
      <c r="G18" s="292">
        <f>Head!I50</f>
        <v>1.5</v>
      </c>
    </row>
    <row r="19" spans="1:7" s="13" customFormat="1" ht="18" customHeight="1">
      <c r="A19" s="118">
        <v>16</v>
      </c>
      <c r="B19" s="89" t="s">
        <v>558</v>
      </c>
      <c r="C19" s="99">
        <f>Head!D51</f>
        <v>153</v>
      </c>
      <c r="D19" s="399"/>
      <c r="E19" s="116">
        <v>16</v>
      </c>
      <c r="F19" s="90" t="s">
        <v>303</v>
      </c>
      <c r="G19" s="292">
        <f>Head!I51</f>
        <v>2.2</v>
      </c>
    </row>
    <row r="20" spans="1:7" s="13" customFormat="1" ht="18" customHeight="1">
      <c r="A20" s="118">
        <v>17</v>
      </c>
      <c r="B20" s="89" t="s">
        <v>280</v>
      </c>
      <c r="C20" s="99">
        <f>Head!D52</f>
        <v>446.2</v>
      </c>
      <c r="D20" s="399"/>
      <c r="E20" s="116">
        <v>17</v>
      </c>
      <c r="F20" s="90" t="s">
        <v>304</v>
      </c>
      <c r="G20" s="292">
        <f>Head!I52</f>
        <v>11</v>
      </c>
    </row>
    <row r="21" spans="1:7" s="13" customFormat="1" ht="18" customHeight="1">
      <c r="A21" s="118">
        <v>18</v>
      </c>
      <c r="B21" s="89" t="s">
        <v>281</v>
      </c>
      <c r="C21" s="99">
        <f>Head!D53</f>
        <v>0.6</v>
      </c>
      <c r="D21" s="399"/>
      <c r="E21" s="116">
        <v>18</v>
      </c>
      <c r="F21" s="90" t="s">
        <v>305</v>
      </c>
      <c r="G21" s="292">
        <f>Head!I53</f>
        <v>117</v>
      </c>
    </row>
    <row r="22" spans="1:7" s="13" customFormat="1" ht="18" customHeight="1">
      <c r="A22" s="118">
        <v>19</v>
      </c>
      <c r="B22" s="89" t="s">
        <v>547</v>
      </c>
      <c r="C22" s="99">
        <f>Head!D54</f>
        <v>66</v>
      </c>
      <c r="D22" s="399"/>
      <c r="E22" s="116">
        <v>19</v>
      </c>
      <c r="F22" s="90" t="s">
        <v>306</v>
      </c>
      <c r="G22" s="292">
        <f>Head!I54</f>
        <v>30</v>
      </c>
    </row>
    <row r="23" spans="1:7" s="13" customFormat="1" ht="18" customHeight="1">
      <c r="A23" s="118">
        <v>20</v>
      </c>
      <c r="B23" s="89" t="s">
        <v>561</v>
      </c>
      <c r="C23" s="99">
        <f>Head!D55</f>
        <v>30</v>
      </c>
      <c r="D23" s="399"/>
      <c r="E23" s="116">
        <v>20</v>
      </c>
      <c r="F23" s="90" t="s">
        <v>307</v>
      </c>
      <c r="G23" s="292">
        <f>Head!I55</f>
        <v>1</v>
      </c>
    </row>
    <row r="24" spans="1:7" s="13" customFormat="1" ht="18" customHeight="1">
      <c r="A24" s="118">
        <v>21</v>
      </c>
      <c r="B24" s="89" t="s">
        <v>562</v>
      </c>
      <c r="C24" s="99">
        <f>Head!D56</f>
        <v>0.7</v>
      </c>
      <c r="D24" s="399"/>
      <c r="E24" s="116">
        <v>21</v>
      </c>
      <c r="F24" s="89" t="s">
        <v>566</v>
      </c>
      <c r="G24" s="293">
        <f>Head!I56</f>
        <v>130</v>
      </c>
    </row>
    <row r="25" spans="1:7" s="13" customFormat="1" ht="18" customHeight="1" thickBot="1">
      <c r="A25" s="119">
        <v>22</v>
      </c>
      <c r="B25" s="113" t="s">
        <v>548</v>
      </c>
      <c r="C25" s="128">
        <f>Head!D57</f>
        <v>108</v>
      </c>
      <c r="D25" s="399"/>
      <c r="E25" s="124"/>
      <c r="F25" s="114"/>
      <c r="G25" s="292"/>
    </row>
    <row r="26" spans="1:7" s="13" customFormat="1" ht="18" customHeight="1" thickBot="1">
      <c r="A26" s="129"/>
      <c r="B26" s="126" t="s">
        <v>284</v>
      </c>
      <c r="C26" s="127">
        <f>SUM(C4:C25)</f>
        <v>12873.160000000002</v>
      </c>
      <c r="D26" s="400"/>
      <c r="E26" s="125"/>
      <c r="F26" s="126" t="s">
        <v>284</v>
      </c>
      <c r="G26" s="106">
        <f>SUM(G4:G25)</f>
        <v>13107.77</v>
      </c>
    </row>
    <row r="27" spans="2:7" s="13" customFormat="1" ht="39.75" customHeight="1">
      <c r="B27" s="395" t="s">
        <v>678</v>
      </c>
      <c r="C27" s="395"/>
      <c r="D27" s="395"/>
      <c r="E27" s="395"/>
      <c r="F27" s="395"/>
      <c r="G27" s="395"/>
    </row>
    <row r="28" spans="2:7" s="13" customFormat="1" ht="15" customHeight="1">
      <c r="B28" s="87"/>
      <c r="C28" s="87"/>
      <c r="D28" s="107"/>
      <c r="E28" s="87"/>
      <c r="F28" s="94" t="s">
        <v>552</v>
      </c>
      <c r="G28" s="93"/>
    </row>
    <row r="29" spans="1:7" s="13" customFormat="1" ht="12" customHeight="1">
      <c r="A29" s="87"/>
      <c r="B29" s="87"/>
      <c r="C29" s="87"/>
      <c r="D29" s="107"/>
      <c r="E29" s="87"/>
      <c r="F29" s="94" t="s">
        <v>553</v>
      </c>
      <c r="G29" s="93"/>
    </row>
    <row r="30" spans="1:7" ht="15" customHeight="1">
      <c r="A30" s="87"/>
      <c r="B30" s="87"/>
      <c r="C30" s="87"/>
      <c r="D30" s="107"/>
      <c r="E30" s="87"/>
      <c r="F30" s="94" t="s">
        <v>554</v>
      </c>
      <c r="G30" s="93"/>
    </row>
    <row r="31" spans="1:7" ht="18.75">
      <c r="A31" s="87"/>
      <c r="B31" s="87"/>
      <c r="C31" s="87"/>
      <c r="D31" s="107"/>
      <c r="E31" s="87"/>
      <c r="F31" s="92"/>
      <c r="G31" s="93"/>
    </row>
    <row r="32" spans="1:7" ht="18.75">
      <c r="A32" s="87"/>
      <c r="B32" s="87"/>
      <c r="C32" s="87"/>
      <c r="D32" s="107"/>
      <c r="E32" s="87"/>
      <c r="F32" s="87"/>
      <c r="G32" s="87"/>
    </row>
    <row r="33" spans="1:7" ht="18.75">
      <c r="A33" s="87"/>
      <c r="B33" s="87"/>
      <c r="C33" s="87"/>
      <c r="D33" s="107"/>
      <c r="E33" s="87"/>
      <c r="F33" s="87"/>
      <c r="G33" s="87"/>
    </row>
    <row r="34" spans="1:7" ht="25.5" customHeight="1">
      <c r="A34" s="87"/>
      <c r="B34" s="87"/>
      <c r="C34" s="87"/>
      <c r="D34" s="107"/>
      <c r="E34" s="87"/>
      <c r="F34" s="87"/>
      <c r="G34" s="87"/>
    </row>
    <row r="35" spans="1:7" ht="24" customHeight="1">
      <c r="A35" s="396"/>
      <c r="B35" s="396"/>
      <c r="C35" s="396"/>
      <c r="D35" s="396"/>
      <c r="E35" s="396"/>
      <c r="F35" s="396"/>
      <c r="G35" s="396"/>
    </row>
    <row r="36" spans="1:7" ht="15.75">
      <c r="A36" s="4"/>
      <c r="B36" s="4"/>
      <c r="C36" s="4"/>
      <c r="D36" s="16"/>
      <c r="E36" s="4"/>
      <c r="F36" s="22"/>
      <c r="G36" s="4"/>
    </row>
    <row r="37" spans="1:7" ht="15.75">
      <c r="A37" s="4"/>
      <c r="B37" s="4"/>
      <c r="C37" s="4"/>
      <c r="D37" s="16"/>
      <c r="E37" s="4"/>
      <c r="F37" s="22"/>
      <c r="G37" s="4"/>
    </row>
    <row r="38" spans="1:7" ht="15.75">
      <c r="A38" s="4"/>
      <c r="B38" s="4"/>
      <c r="C38" s="4"/>
      <c r="D38" s="16"/>
      <c r="E38" s="4"/>
      <c r="F38" s="22"/>
      <c r="G38" s="4"/>
    </row>
    <row r="39" spans="1:7" ht="12.75">
      <c r="A39" s="4"/>
      <c r="B39" s="4"/>
      <c r="C39" s="4"/>
      <c r="D39" s="16"/>
      <c r="E39" s="4"/>
      <c r="G39" s="4"/>
    </row>
  </sheetData>
  <sheetProtection/>
  <mergeCells count="5">
    <mergeCell ref="B27:G27"/>
    <mergeCell ref="A35:G35"/>
    <mergeCell ref="A2:G2"/>
    <mergeCell ref="A1:G1"/>
    <mergeCell ref="D3:D26"/>
  </mergeCells>
  <printOptions/>
  <pageMargins left="0.49" right="0.19" top="0.18" bottom="0.17" header="0.21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Layout" zoomScale="80" zoomScaleNormal="85" zoomScalePageLayoutView="80" workbookViewId="0" topLeftCell="A1">
      <selection activeCell="Q29" sqref="Q29"/>
    </sheetView>
  </sheetViews>
  <sheetFormatPr defaultColWidth="9.140625" defaultRowHeight="12.75"/>
  <sheetData/>
  <sheetProtection/>
  <printOptions/>
  <pageMargins left="1.25" right="0.5" top="0.62" bottom="0.7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328"/>
  <sheetViews>
    <sheetView zoomScale="90" zoomScaleNormal="90" zoomScalePageLayoutView="0" workbookViewId="0" topLeftCell="A1">
      <pane ySplit="5" topLeftCell="A146" activePane="bottomLeft" state="frozen"/>
      <selection pane="topLeft" activeCell="A13" sqref="A13:I13"/>
      <selection pane="bottomLeft" activeCell="E323" sqref="E323"/>
    </sheetView>
  </sheetViews>
  <sheetFormatPr defaultColWidth="9.140625" defaultRowHeight="12.75"/>
  <cols>
    <col min="1" max="1" width="0.2890625" style="68" customWidth="1"/>
    <col min="2" max="2" width="10.421875" style="68" customWidth="1"/>
    <col min="3" max="3" width="10.00390625" style="68" customWidth="1"/>
    <col min="4" max="4" width="9.57421875" style="68" customWidth="1"/>
    <col min="5" max="5" width="52.140625" style="68" customWidth="1"/>
    <col min="6" max="6" width="11.57421875" style="68" customWidth="1"/>
    <col min="7" max="7" width="11.28125" style="68" customWidth="1"/>
    <col min="8" max="8" width="12.28125" style="68" customWidth="1"/>
    <col min="9" max="9" width="10.57421875" style="68" customWidth="1"/>
    <col min="10" max="10" width="10.421875" style="68" customWidth="1"/>
    <col min="11" max="16384" width="9.140625" style="68" customWidth="1"/>
  </cols>
  <sheetData>
    <row r="1" spans="2:10" s="208" customFormat="1" ht="20.25">
      <c r="B1" s="484" t="s">
        <v>57</v>
      </c>
      <c r="C1" s="484"/>
      <c r="D1" s="484"/>
      <c r="E1" s="484"/>
      <c r="F1" s="484"/>
      <c r="G1" s="484"/>
      <c r="H1" s="484"/>
      <c r="I1" s="484"/>
      <c r="J1" s="484"/>
    </row>
    <row r="2" spans="2:10" s="209" customFormat="1" ht="18.75">
      <c r="B2" s="485" t="s">
        <v>630</v>
      </c>
      <c r="C2" s="485"/>
      <c r="D2" s="485"/>
      <c r="E2" s="485"/>
      <c r="F2" s="485"/>
      <c r="G2" s="485"/>
      <c r="H2" s="485"/>
      <c r="I2" s="485"/>
      <c r="J2" s="485"/>
    </row>
    <row r="3" spans="2:8" ht="18.75">
      <c r="B3" s="485" t="s">
        <v>138</v>
      </c>
      <c r="C3" s="485"/>
      <c r="D3" s="485"/>
      <c r="E3" s="70"/>
      <c r="F3" s="70"/>
      <c r="H3" s="70"/>
    </row>
    <row r="4" spans="2:10" s="209" customFormat="1" ht="22.5" customHeight="1">
      <c r="B4" s="447" t="s">
        <v>69</v>
      </c>
      <c r="C4" s="447" t="s">
        <v>70</v>
      </c>
      <c r="D4" s="447" t="s">
        <v>71</v>
      </c>
      <c r="E4" s="447" t="s">
        <v>5</v>
      </c>
      <c r="F4" s="461" t="s">
        <v>578</v>
      </c>
      <c r="G4" s="461" t="s">
        <v>579</v>
      </c>
      <c r="H4" s="461" t="s">
        <v>589</v>
      </c>
      <c r="I4" s="486" t="s">
        <v>580</v>
      </c>
      <c r="J4" s="461" t="s">
        <v>581</v>
      </c>
    </row>
    <row r="5" spans="2:10" s="209" customFormat="1" ht="37.5" customHeight="1">
      <c r="B5" s="447"/>
      <c r="C5" s="447"/>
      <c r="D5" s="447"/>
      <c r="E5" s="447"/>
      <c r="F5" s="461"/>
      <c r="G5" s="461"/>
      <c r="H5" s="461"/>
      <c r="I5" s="487"/>
      <c r="J5" s="461"/>
    </row>
    <row r="6" spans="2:10" ht="23.25" customHeight="1">
      <c r="B6" s="449" t="s">
        <v>672</v>
      </c>
      <c r="C6" s="450"/>
      <c r="D6" s="450"/>
      <c r="E6" s="450"/>
      <c r="F6" s="450"/>
      <c r="G6" s="450"/>
      <c r="H6" s="450"/>
      <c r="I6" s="450"/>
      <c r="J6" s="451"/>
    </row>
    <row r="7" spans="2:10" ht="22.5" customHeight="1">
      <c r="B7" s="488" t="s">
        <v>671</v>
      </c>
      <c r="C7" s="489"/>
      <c r="D7" s="489"/>
      <c r="E7" s="489"/>
      <c r="F7" s="489"/>
      <c r="G7" s="489"/>
      <c r="H7" s="489"/>
      <c r="I7" s="489"/>
      <c r="J7" s="490"/>
    </row>
    <row r="8" spans="2:10" ht="24.75" customHeight="1">
      <c r="B8" s="139">
        <v>101</v>
      </c>
      <c r="C8" s="139" t="s">
        <v>74</v>
      </c>
      <c r="D8" s="139" t="s">
        <v>81</v>
      </c>
      <c r="E8" s="135" t="s">
        <v>471</v>
      </c>
      <c r="F8" s="141">
        <v>36.681</v>
      </c>
      <c r="G8" s="141">
        <v>40</v>
      </c>
      <c r="H8" s="141">
        <v>30.06375</v>
      </c>
      <c r="I8" s="141">
        <v>39.09</v>
      </c>
      <c r="J8" s="141">
        <v>50</v>
      </c>
    </row>
    <row r="9" spans="2:10" ht="29.25" customHeight="1">
      <c r="B9" s="139">
        <v>101</v>
      </c>
      <c r="C9" s="139" t="s">
        <v>75</v>
      </c>
      <c r="D9" s="139" t="s">
        <v>74</v>
      </c>
      <c r="E9" s="142" t="s">
        <v>488</v>
      </c>
      <c r="F9" s="141">
        <v>32.71083</v>
      </c>
      <c r="G9" s="141">
        <v>65</v>
      </c>
      <c r="H9" s="141">
        <v>29.27025</v>
      </c>
      <c r="I9" s="141">
        <v>40.75</v>
      </c>
      <c r="J9" s="141">
        <v>65</v>
      </c>
    </row>
    <row r="10" spans="2:10" ht="30.75" customHeight="1">
      <c r="B10" s="139">
        <v>101</v>
      </c>
      <c r="C10" s="139" t="s">
        <v>75</v>
      </c>
      <c r="D10" s="139" t="s">
        <v>81</v>
      </c>
      <c r="E10" s="135" t="s">
        <v>137</v>
      </c>
      <c r="F10" s="141">
        <v>0</v>
      </c>
      <c r="G10" s="141">
        <v>25</v>
      </c>
      <c r="H10" s="141">
        <v>3.13553</v>
      </c>
      <c r="I10" s="141">
        <v>0</v>
      </c>
      <c r="J10" s="141">
        <v>25</v>
      </c>
    </row>
    <row r="11" spans="2:10" ht="24.75" customHeight="1">
      <c r="B11" s="139"/>
      <c r="C11" s="139"/>
      <c r="D11" s="139"/>
      <c r="E11" s="135" t="s">
        <v>134</v>
      </c>
      <c r="F11" s="143"/>
      <c r="G11" s="141"/>
      <c r="H11" s="144"/>
      <c r="I11" s="141"/>
      <c r="J11" s="141"/>
    </row>
    <row r="12" spans="2:10" ht="27.75" customHeight="1">
      <c r="B12" s="139">
        <v>101</v>
      </c>
      <c r="C12" s="139" t="s">
        <v>75</v>
      </c>
      <c r="D12" s="139" t="s">
        <v>76</v>
      </c>
      <c r="E12" s="135" t="s">
        <v>135</v>
      </c>
      <c r="F12" s="145">
        <v>26.55396</v>
      </c>
      <c r="G12" s="141">
        <v>35</v>
      </c>
      <c r="H12" s="141">
        <v>22.78253</v>
      </c>
      <c r="I12" s="141">
        <v>30</v>
      </c>
      <c r="J12" s="141">
        <v>40</v>
      </c>
    </row>
    <row r="13" spans="2:10" ht="24.75" customHeight="1">
      <c r="B13" s="139">
        <v>101</v>
      </c>
      <c r="C13" s="139" t="s">
        <v>75</v>
      </c>
      <c r="D13" s="139" t="s">
        <v>79</v>
      </c>
      <c r="E13" s="135" t="s">
        <v>136</v>
      </c>
      <c r="F13" s="141">
        <v>0.1284</v>
      </c>
      <c r="G13" s="141">
        <v>3</v>
      </c>
      <c r="H13" s="141">
        <v>0.0432</v>
      </c>
      <c r="I13" s="141">
        <v>0</v>
      </c>
      <c r="J13" s="141">
        <v>3</v>
      </c>
    </row>
    <row r="14" spans="2:10" ht="24.75" customHeight="1">
      <c r="B14" s="139"/>
      <c r="C14" s="139"/>
      <c r="D14" s="139"/>
      <c r="E14" s="135" t="s">
        <v>133</v>
      </c>
      <c r="F14" s="141"/>
      <c r="G14" s="141"/>
      <c r="H14" s="144"/>
      <c r="I14" s="141"/>
      <c r="J14" s="141"/>
    </row>
    <row r="15" spans="2:10" ht="30.75" customHeight="1">
      <c r="B15" s="139">
        <v>101</v>
      </c>
      <c r="C15" s="139" t="s">
        <v>75</v>
      </c>
      <c r="D15" s="139" t="s">
        <v>82</v>
      </c>
      <c r="E15" s="135" t="s">
        <v>13</v>
      </c>
      <c r="F15" s="141">
        <v>1.75001</v>
      </c>
      <c r="G15" s="141">
        <v>0</v>
      </c>
      <c r="H15" s="141">
        <v>0</v>
      </c>
      <c r="I15" s="141">
        <v>0</v>
      </c>
      <c r="J15" s="141">
        <v>110</v>
      </c>
    </row>
    <row r="16" spans="2:10" ht="24.75" customHeight="1">
      <c r="B16" s="139">
        <v>101</v>
      </c>
      <c r="C16" s="139" t="s">
        <v>82</v>
      </c>
      <c r="D16" s="139" t="s">
        <v>74</v>
      </c>
      <c r="E16" s="135" t="s">
        <v>456</v>
      </c>
      <c r="F16" s="141">
        <v>47.66761</v>
      </c>
      <c r="G16" s="141">
        <v>60</v>
      </c>
      <c r="H16" s="141">
        <v>43.56171</v>
      </c>
      <c r="I16" s="141">
        <v>60</v>
      </c>
      <c r="J16" s="141">
        <v>75</v>
      </c>
    </row>
    <row r="17" spans="2:10" ht="28.5" customHeight="1">
      <c r="B17" s="139">
        <v>101</v>
      </c>
      <c r="C17" s="139" t="s">
        <v>76</v>
      </c>
      <c r="D17" s="139" t="s">
        <v>74</v>
      </c>
      <c r="E17" s="135" t="s">
        <v>206</v>
      </c>
      <c r="F17" s="141">
        <v>55.880551</v>
      </c>
      <c r="G17" s="141">
        <v>85</v>
      </c>
      <c r="H17" s="141">
        <v>44.35547</v>
      </c>
      <c r="I17" s="141">
        <v>57.5</v>
      </c>
      <c r="J17" s="141">
        <v>90</v>
      </c>
    </row>
    <row r="18" spans="2:10" s="209" customFormat="1" ht="27.75" customHeight="1">
      <c r="B18" s="146">
        <v>101</v>
      </c>
      <c r="C18" s="146" t="s">
        <v>79</v>
      </c>
      <c r="D18" s="146" t="s">
        <v>74</v>
      </c>
      <c r="E18" s="142" t="s">
        <v>489</v>
      </c>
      <c r="F18" s="147">
        <v>75.83172</v>
      </c>
      <c r="G18" s="147">
        <v>82</v>
      </c>
      <c r="H18" s="147">
        <v>71.19761</v>
      </c>
      <c r="I18" s="147">
        <v>92.33</v>
      </c>
      <c r="J18" s="147">
        <v>95</v>
      </c>
    </row>
    <row r="19" spans="2:10" ht="24" customHeight="1">
      <c r="B19" s="139">
        <v>101</v>
      </c>
      <c r="C19" s="139" t="s">
        <v>81</v>
      </c>
      <c r="D19" s="139" t="s">
        <v>74</v>
      </c>
      <c r="E19" s="135" t="s">
        <v>207</v>
      </c>
      <c r="F19" s="141">
        <v>7.27509</v>
      </c>
      <c r="G19" s="141">
        <v>11.61</v>
      </c>
      <c r="H19" s="141">
        <v>6.88628</v>
      </c>
      <c r="I19" s="141">
        <v>9.63</v>
      </c>
      <c r="J19" s="141">
        <v>15</v>
      </c>
    </row>
    <row r="20" spans="2:10" ht="32.25" customHeight="1">
      <c r="B20" s="139">
        <v>101</v>
      </c>
      <c r="C20" s="139" t="s">
        <v>82</v>
      </c>
      <c r="D20" s="139" t="s">
        <v>75</v>
      </c>
      <c r="E20" s="135" t="s">
        <v>411</v>
      </c>
      <c r="F20" s="141">
        <v>0</v>
      </c>
      <c r="G20" s="141">
        <v>92.14</v>
      </c>
      <c r="H20" s="141">
        <v>0</v>
      </c>
      <c r="I20" s="141">
        <v>0</v>
      </c>
      <c r="J20" s="141">
        <v>92.14</v>
      </c>
    </row>
    <row r="21" spans="2:11" s="131" customFormat="1" ht="24.75" customHeight="1">
      <c r="B21" s="32"/>
      <c r="C21" s="32"/>
      <c r="D21" s="32"/>
      <c r="E21" s="148"/>
      <c r="F21" s="85">
        <f>SUM(F8:F20)</f>
        <v>284.479171</v>
      </c>
      <c r="G21" s="85">
        <f>SUM(G8:G20)</f>
        <v>498.75</v>
      </c>
      <c r="H21" s="85">
        <f>SUM(H8:H20)</f>
        <v>251.29632999999998</v>
      </c>
      <c r="I21" s="85">
        <f>SUM(I8:I20)</f>
        <v>329.3</v>
      </c>
      <c r="J21" s="85">
        <f>SUM(J8:J20)</f>
        <v>660.14</v>
      </c>
      <c r="K21" s="394"/>
    </row>
    <row r="22" spans="2:10" ht="18.75">
      <c r="B22" s="135"/>
      <c r="C22" s="136"/>
      <c r="D22" s="136"/>
      <c r="E22" s="149" t="s">
        <v>270</v>
      </c>
      <c r="F22" s="150">
        <f>SUM(F8:F20)</f>
        <v>284.479171</v>
      </c>
      <c r="G22" s="150">
        <f>SUM(G8:G20)</f>
        <v>498.75</v>
      </c>
      <c r="H22" s="150">
        <f>SUM(H8:H20)</f>
        <v>251.29632999999998</v>
      </c>
      <c r="I22" s="150">
        <f>SUM(I8:I20)</f>
        <v>329.3</v>
      </c>
      <c r="J22" s="150">
        <f>SUM(J8:J20)</f>
        <v>660.14</v>
      </c>
    </row>
    <row r="23" spans="2:10" ht="27" customHeight="1">
      <c r="B23" s="472" t="s">
        <v>518</v>
      </c>
      <c r="C23" s="473"/>
      <c r="D23" s="473"/>
      <c r="E23" s="473"/>
      <c r="F23" s="473"/>
      <c r="G23" s="473"/>
      <c r="H23" s="473"/>
      <c r="I23" s="473"/>
      <c r="J23" s="474"/>
    </row>
    <row r="24" spans="2:10" ht="20.25">
      <c r="B24" s="488" t="s">
        <v>204</v>
      </c>
      <c r="C24" s="489"/>
      <c r="D24" s="489"/>
      <c r="E24" s="489"/>
      <c r="F24" s="489"/>
      <c r="G24" s="489"/>
      <c r="H24" s="489"/>
      <c r="I24" s="489"/>
      <c r="J24" s="490"/>
    </row>
    <row r="25" spans="2:10" ht="37.5" customHeight="1">
      <c r="B25" s="139">
        <v>101</v>
      </c>
      <c r="C25" s="139" t="s">
        <v>74</v>
      </c>
      <c r="D25" s="139" t="s">
        <v>75</v>
      </c>
      <c r="E25" s="135" t="s">
        <v>420</v>
      </c>
      <c r="F25" s="141">
        <v>0</v>
      </c>
      <c r="G25" s="141">
        <v>4</v>
      </c>
      <c r="H25" s="141">
        <v>1.6744</v>
      </c>
      <c r="I25" s="141">
        <v>2.57</v>
      </c>
      <c r="J25" s="141">
        <v>4</v>
      </c>
    </row>
    <row r="26" spans="2:10" ht="18.75">
      <c r="B26" s="139"/>
      <c r="C26" s="139"/>
      <c r="D26" s="139"/>
      <c r="E26" s="135" t="s">
        <v>14</v>
      </c>
      <c r="F26" s="141"/>
      <c r="G26" s="141"/>
      <c r="H26" s="152"/>
      <c r="I26" s="141"/>
      <c r="J26" s="141"/>
    </row>
    <row r="27" spans="2:10" ht="37.5" customHeight="1">
      <c r="B27" s="139">
        <v>101</v>
      </c>
      <c r="C27" s="139" t="s">
        <v>75</v>
      </c>
      <c r="D27" s="139" t="s">
        <v>82</v>
      </c>
      <c r="E27" s="135" t="s">
        <v>205</v>
      </c>
      <c r="F27" s="141">
        <v>0</v>
      </c>
      <c r="G27" s="141">
        <v>5</v>
      </c>
      <c r="H27" s="141">
        <v>0</v>
      </c>
      <c r="I27" s="141">
        <v>0</v>
      </c>
      <c r="J27" s="141">
        <v>3</v>
      </c>
    </row>
    <row r="28" spans="2:10" ht="37.5" customHeight="1">
      <c r="B28" s="139">
        <v>101</v>
      </c>
      <c r="C28" s="139" t="s">
        <v>78</v>
      </c>
      <c r="D28" s="139" t="s">
        <v>75</v>
      </c>
      <c r="E28" s="135" t="s">
        <v>456</v>
      </c>
      <c r="F28" s="141">
        <v>0.21001</v>
      </c>
      <c r="G28" s="141">
        <v>2</v>
      </c>
      <c r="H28" s="141">
        <v>0</v>
      </c>
      <c r="I28" s="141">
        <v>0</v>
      </c>
      <c r="J28" s="141">
        <v>2</v>
      </c>
    </row>
    <row r="29" spans="2:10" ht="37.5" customHeight="1">
      <c r="B29" s="139">
        <v>101</v>
      </c>
      <c r="C29" s="139">
        <v>11</v>
      </c>
      <c r="D29" s="139" t="s">
        <v>75</v>
      </c>
      <c r="E29" s="135" t="s">
        <v>491</v>
      </c>
      <c r="F29" s="141">
        <v>35.21297</v>
      </c>
      <c r="G29" s="141">
        <v>43</v>
      </c>
      <c r="H29" s="141">
        <v>33.92</v>
      </c>
      <c r="I29" s="141">
        <v>43</v>
      </c>
      <c r="J29" s="141">
        <v>50</v>
      </c>
    </row>
    <row r="30" spans="2:10" ht="28.5" customHeight="1">
      <c r="B30" s="139">
        <v>101</v>
      </c>
      <c r="C30" s="139">
        <v>13</v>
      </c>
      <c r="D30" s="139" t="s">
        <v>74</v>
      </c>
      <c r="E30" s="135" t="s">
        <v>490</v>
      </c>
      <c r="F30" s="141">
        <v>9.53623</v>
      </c>
      <c r="G30" s="141">
        <v>18</v>
      </c>
      <c r="H30" s="141">
        <v>13.4089</v>
      </c>
      <c r="I30" s="141">
        <v>16.56</v>
      </c>
      <c r="J30" s="141">
        <v>20</v>
      </c>
    </row>
    <row r="31" spans="2:10" s="209" customFormat="1" ht="30.75" customHeight="1">
      <c r="B31" s="146">
        <v>101</v>
      </c>
      <c r="C31" s="146">
        <v>14</v>
      </c>
      <c r="D31" s="146" t="s">
        <v>75</v>
      </c>
      <c r="E31" s="142" t="s">
        <v>489</v>
      </c>
      <c r="F31" s="147">
        <v>45.15165</v>
      </c>
      <c r="G31" s="147">
        <v>80</v>
      </c>
      <c r="H31" s="147">
        <v>52.51538</v>
      </c>
      <c r="I31" s="147">
        <v>68.84</v>
      </c>
      <c r="J31" s="147">
        <v>80</v>
      </c>
    </row>
    <row r="32" spans="2:10" ht="37.5" customHeight="1">
      <c r="B32" s="139">
        <v>101</v>
      </c>
      <c r="C32" s="139">
        <v>18</v>
      </c>
      <c r="D32" s="139" t="s">
        <v>74</v>
      </c>
      <c r="E32" s="135" t="s">
        <v>528</v>
      </c>
      <c r="F32" s="141">
        <v>5.11</v>
      </c>
      <c r="G32" s="141">
        <v>15</v>
      </c>
      <c r="H32" s="141">
        <v>4.7315</v>
      </c>
      <c r="I32" s="141">
        <v>7.26</v>
      </c>
      <c r="J32" s="141">
        <v>15</v>
      </c>
    </row>
    <row r="33" spans="2:10" ht="37.5" customHeight="1">
      <c r="B33" s="139">
        <v>101</v>
      </c>
      <c r="C33" s="139">
        <v>20</v>
      </c>
      <c r="D33" s="139" t="s">
        <v>74</v>
      </c>
      <c r="E33" s="135" t="s">
        <v>209</v>
      </c>
      <c r="F33" s="141">
        <v>0</v>
      </c>
      <c r="G33" s="141">
        <v>1</v>
      </c>
      <c r="H33" s="141">
        <v>0</v>
      </c>
      <c r="I33" s="141">
        <v>0</v>
      </c>
      <c r="J33" s="141">
        <v>3</v>
      </c>
    </row>
    <row r="34" spans="2:10" ht="37.5" customHeight="1">
      <c r="B34" s="139">
        <v>101</v>
      </c>
      <c r="C34" s="139">
        <v>23</v>
      </c>
      <c r="D34" s="139" t="s">
        <v>75</v>
      </c>
      <c r="E34" s="135" t="s">
        <v>207</v>
      </c>
      <c r="F34" s="141">
        <v>5.66595</v>
      </c>
      <c r="G34" s="141">
        <v>10</v>
      </c>
      <c r="H34" s="141">
        <f>0.516632+0.54+0.55296+0.5486+0.48622+0.48522+0.57642+0.59138+0.55906+0.52296+0.41698</f>
        <v>5.796432</v>
      </c>
      <c r="I34" s="141">
        <v>7.89</v>
      </c>
      <c r="J34" s="141">
        <v>10</v>
      </c>
    </row>
    <row r="35" spans="2:10" ht="30.75" customHeight="1">
      <c r="B35" s="139">
        <v>101</v>
      </c>
      <c r="C35" s="139">
        <v>26</v>
      </c>
      <c r="D35" s="139" t="s">
        <v>74</v>
      </c>
      <c r="E35" s="135" t="s">
        <v>208</v>
      </c>
      <c r="F35" s="141">
        <v>23.53708</v>
      </c>
      <c r="G35" s="141">
        <v>35</v>
      </c>
      <c r="H35" s="141">
        <v>34.3681</v>
      </c>
      <c r="I35" s="141">
        <v>41.73</v>
      </c>
      <c r="J35" s="141">
        <v>45</v>
      </c>
    </row>
    <row r="36" spans="2:11" s="133" customFormat="1" ht="37.5" customHeight="1">
      <c r="B36" s="33"/>
      <c r="C36" s="33"/>
      <c r="D36" s="33"/>
      <c r="E36" s="270" t="s">
        <v>228</v>
      </c>
      <c r="F36" s="150">
        <f>SUM(F22:F35)</f>
        <v>408.90306100000004</v>
      </c>
      <c r="G36" s="150">
        <f>SUM(G22:G35)</f>
        <v>711.75</v>
      </c>
      <c r="H36" s="150">
        <f>SUM(H22:H35)</f>
        <v>397.7110419999999</v>
      </c>
      <c r="I36" s="150">
        <f>SUM(I22:I35)</f>
        <v>517.15</v>
      </c>
      <c r="J36" s="150">
        <f>SUM(J22:J35)</f>
        <v>892.14</v>
      </c>
      <c r="K36" s="389"/>
    </row>
    <row r="37" spans="2:10" ht="18.75">
      <c r="B37" s="472" t="s">
        <v>502</v>
      </c>
      <c r="C37" s="473"/>
      <c r="D37" s="473"/>
      <c r="E37" s="473"/>
      <c r="F37" s="473"/>
      <c r="G37" s="473"/>
      <c r="H37" s="473"/>
      <c r="I37" s="473"/>
      <c r="J37" s="474"/>
    </row>
    <row r="38" spans="2:10" ht="22.5" customHeight="1">
      <c r="B38" s="139">
        <v>102</v>
      </c>
      <c r="C38" s="139" t="s">
        <v>74</v>
      </c>
      <c r="D38" s="139" t="s">
        <v>74</v>
      </c>
      <c r="E38" s="135" t="s">
        <v>15</v>
      </c>
      <c r="F38" s="141">
        <v>0</v>
      </c>
      <c r="G38" s="141">
        <v>0.8</v>
      </c>
      <c r="H38" s="141">
        <v>0.518</v>
      </c>
      <c r="I38" s="141">
        <v>0.674</v>
      </c>
      <c r="J38" s="141">
        <v>1</v>
      </c>
    </row>
    <row r="39" spans="2:10" ht="18.75">
      <c r="B39" s="139">
        <v>102</v>
      </c>
      <c r="C39" s="139" t="s">
        <v>74</v>
      </c>
      <c r="D39" s="139" t="s">
        <v>75</v>
      </c>
      <c r="E39" s="135" t="s">
        <v>16</v>
      </c>
      <c r="F39" s="141">
        <v>0.02825</v>
      </c>
      <c r="G39" s="141">
        <v>0.6</v>
      </c>
      <c r="H39" s="141">
        <v>0</v>
      </c>
      <c r="I39" s="141">
        <v>0</v>
      </c>
      <c r="J39" s="141">
        <v>0</v>
      </c>
    </row>
    <row r="40" spans="2:10" ht="16.5">
      <c r="B40" s="139">
        <v>102</v>
      </c>
      <c r="C40" s="139" t="s">
        <v>74</v>
      </c>
      <c r="D40" s="139" t="s">
        <v>76</v>
      </c>
      <c r="E40" s="155" t="s">
        <v>17</v>
      </c>
      <c r="F40" s="141">
        <v>0.47264</v>
      </c>
      <c r="G40" s="141">
        <v>2.25</v>
      </c>
      <c r="H40" s="141">
        <v>0</v>
      </c>
      <c r="I40" s="141">
        <v>0</v>
      </c>
      <c r="J40" s="141">
        <v>2.25</v>
      </c>
    </row>
    <row r="41" spans="2:10" ht="18.75">
      <c r="B41" s="139">
        <v>102</v>
      </c>
      <c r="C41" s="139" t="s">
        <v>74</v>
      </c>
      <c r="D41" s="139" t="s">
        <v>79</v>
      </c>
      <c r="E41" s="135" t="s">
        <v>18</v>
      </c>
      <c r="F41" s="141">
        <v>0.11935</v>
      </c>
      <c r="G41" s="141">
        <v>2</v>
      </c>
      <c r="H41" s="141">
        <v>0.12921</v>
      </c>
      <c r="I41" s="141">
        <v>0</v>
      </c>
      <c r="J41" s="141">
        <v>2</v>
      </c>
    </row>
    <row r="42" spans="2:10" ht="22.5" customHeight="1">
      <c r="B42" s="139">
        <v>102</v>
      </c>
      <c r="C42" s="139" t="s">
        <v>74</v>
      </c>
      <c r="D42" s="139" t="s">
        <v>81</v>
      </c>
      <c r="E42" s="135" t="s">
        <v>19</v>
      </c>
      <c r="F42" s="141">
        <v>0</v>
      </c>
      <c r="G42" s="141">
        <v>2</v>
      </c>
      <c r="H42" s="141">
        <v>0</v>
      </c>
      <c r="I42" s="141">
        <v>0</v>
      </c>
      <c r="J42" s="141">
        <v>2</v>
      </c>
    </row>
    <row r="43" spans="2:10" ht="22.5" customHeight="1">
      <c r="B43" s="139">
        <v>102</v>
      </c>
      <c r="C43" s="139" t="s">
        <v>74</v>
      </c>
      <c r="D43" s="139" t="s">
        <v>82</v>
      </c>
      <c r="E43" s="135" t="s">
        <v>20</v>
      </c>
      <c r="F43" s="141">
        <v>0</v>
      </c>
      <c r="G43" s="141">
        <v>2</v>
      </c>
      <c r="H43" s="141">
        <v>0</v>
      </c>
      <c r="I43" s="141">
        <v>0</v>
      </c>
      <c r="J43" s="141">
        <v>2</v>
      </c>
    </row>
    <row r="44" spans="2:10" ht="15" customHeight="1">
      <c r="B44" s="139"/>
      <c r="C44" s="139"/>
      <c r="D44" s="139"/>
      <c r="E44" s="135" t="s">
        <v>21</v>
      </c>
      <c r="F44" s="141"/>
      <c r="G44" s="141"/>
      <c r="H44" s="144"/>
      <c r="I44" s="141"/>
      <c r="J44" s="141"/>
    </row>
    <row r="45" spans="2:10" ht="18.75">
      <c r="B45" s="139">
        <v>102</v>
      </c>
      <c r="C45" s="139" t="s">
        <v>74</v>
      </c>
      <c r="D45" s="139" t="s">
        <v>77</v>
      </c>
      <c r="E45" s="135" t="s">
        <v>22</v>
      </c>
      <c r="F45" s="141">
        <v>0</v>
      </c>
      <c r="G45" s="141">
        <v>2</v>
      </c>
      <c r="H45" s="141">
        <v>0.0372</v>
      </c>
      <c r="I45" s="141">
        <v>0.1</v>
      </c>
      <c r="J45" s="141">
        <v>2</v>
      </c>
    </row>
    <row r="46" spans="2:10" ht="18.75">
      <c r="B46" s="139">
        <v>102</v>
      </c>
      <c r="C46" s="139" t="s">
        <v>74</v>
      </c>
      <c r="D46" s="139" t="s">
        <v>78</v>
      </c>
      <c r="E46" s="135" t="s">
        <v>23</v>
      </c>
      <c r="F46" s="141">
        <v>0</v>
      </c>
      <c r="G46" s="141">
        <v>2</v>
      </c>
      <c r="H46" s="141">
        <v>0</v>
      </c>
      <c r="I46" s="141">
        <v>0</v>
      </c>
      <c r="J46" s="141">
        <v>2</v>
      </c>
    </row>
    <row r="47" spans="2:10" ht="22.5" customHeight="1">
      <c r="B47" s="139">
        <v>102</v>
      </c>
      <c r="C47" s="139" t="s">
        <v>75</v>
      </c>
      <c r="D47" s="139" t="s">
        <v>74</v>
      </c>
      <c r="E47" s="135" t="s">
        <v>24</v>
      </c>
      <c r="F47" s="141">
        <v>2.2105</v>
      </c>
      <c r="G47" s="141">
        <v>3</v>
      </c>
      <c r="H47" s="141">
        <v>1.83479</v>
      </c>
      <c r="I47" s="141">
        <v>2.43</v>
      </c>
      <c r="J47" s="141">
        <v>3</v>
      </c>
    </row>
    <row r="48" spans="2:10" ht="18.75">
      <c r="B48" s="139">
        <v>102</v>
      </c>
      <c r="C48" s="139" t="s">
        <v>75</v>
      </c>
      <c r="D48" s="139" t="s">
        <v>75</v>
      </c>
      <c r="E48" s="135" t="s">
        <v>25</v>
      </c>
      <c r="F48" s="141">
        <v>2.02888</v>
      </c>
      <c r="G48" s="141">
        <v>15</v>
      </c>
      <c r="H48" s="141">
        <v>3.26865</v>
      </c>
      <c r="I48" s="141">
        <v>4.77</v>
      </c>
      <c r="J48" s="141">
        <v>15</v>
      </c>
    </row>
    <row r="49" spans="2:10" ht="22.5" customHeight="1">
      <c r="B49" s="139">
        <v>102</v>
      </c>
      <c r="C49" s="139" t="s">
        <v>75</v>
      </c>
      <c r="D49" s="139" t="s">
        <v>76</v>
      </c>
      <c r="E49" s="135" t="s">
        <v>350</v>
      </c>
      <c r="F49" s="141">
        <v>3.36537</v>
      </c>
      <c r="G49" s="141">
        <v>2.7</v>
      </c>
      <c r="H49" s="141">
        <v>0.68125</v>
      </c>
      <c r="I49" s="141">
        <v>0.88</v>
      </c>
      <c r="J49" s="141">
        <v>2.7</v>
      </c>
    </row>
    <row r="50" spans="2:10" ht="18.75">
      <c r="B50" s="139">
        <v>102</v>
      </c>
      <c r="C50" s="139" t="s">
        <v>75</v>
      </c>
      <c r="D50" s="139" t="s">
        <v>79</v>
      </c>
      <c r="E50" s="135" t="s">
        <v>402</v>
      </c>
      <c r="F50" s="141">
        <v>0.52825</v>
      </c>
      <c r="G50" s="141">
        <v>2.5</v>
      </c>
      <c r="H50" s="141">
        <v>0.91248</v>
      </c>
      <c r="I50" s="141">
        <v>0</v>
      </c>
      <c r="J50" s="141">
        <v>2.5</v>
      </c>
    </row>
    <row r="51" spans="2:10" ht="18.75">
      <c r="B51" s="139">
        <v>102</v>
      </c>
      <c r="C51" s="139" t="s">
        <v>75</v>
      </c>
      <c r="D51" s="139" t="s">
        <v>81</v>
      </c>
      <c r="E51" s="135" t="s">
        <v>26</v>
      </c>
      <c r="F51" s="141">
        <v>0</v>
      </c>
      <c r="G51" s="141">
        <v>1.5</v>
      </c>
      <c r="H51" s="141">
        <v>0</v>
      </c>
      <c r="I51" s="141">
        <v>0</v>
      </c>
      <c r="J51" s="141">
        <v>1.5</v>
      </c>
    </row>
    <row r="52" spans="2:10" ht="22.5" customHeight="1">
      <c r="B52" s="139">
        <v>102</v>
      </c>
      <c r="C52" s="139" t="s">
        <v>75</v>
      </c>
      <c r="D52" s="139" t="s">
        <v>82</v>
      </c>
      <c r="E52" s="135" t="s">
        <v>139</v>
      </c>
      <c r="F52" s="141">
        <v>6.23116</v>
      </c>
      <c r="G52" s="141">
        <v>15</v>
      </c>
      <c r="H52" s="141">
        <v>4.43226</v>
      </c>
      <c r="I52" s="141">
        <v>5.43</v>
      </c>
      <c r="J52" s="141">
        <v>10</v>
      </c>
    </row>
    <row r="53" spans="2:10" ht="18.75">
      <c r="B53" s="139">
        <v>102</v>
      </c>
      <c r="C53" s="139" t="s">
        <v>75</v>
      </c>
      <c r="D53" s="139" t="s">
        <v>77</v>
      </c>
      <c r="E53" s="135" t="s">
        <v>27</v>
      </c>
      <c r="F53" s="141">
        <v>0.196</v>
      </c>
      <c r="G53" s="141">
        <v>3</v>
      </c>
      <c r="H53" s="141">
        <v>1.05487</v>
      </c>
      <c r="I53" s="141">
        <v>1.5</v>
      </c>
      <c r="J53" s="141">
        <v>10</v>
      </c>
    </row>
    <row r="54" spans="2:10" ht="18.75">
      <c r="B54" s="139">
        <v>102</v>
      </c>
      <c r="C54" s="139" t="s">
        <v>75</v>
      </c>
      <c r="D54" s="139" t="s">
        <v>78</v>
      </c>
      <c r="E54" s="135" t="s">
        <v>140</v>
      </c>
      <c r="F54" s="141">
        <v>10.20997</v>
      </c>
      <c r="G54" s="141">
        <v>10</v>
      </c>
      <c r="H54" s="141">
        <v>0.5509</v>
      </c>
      <c r="I54" s="141">
        <v>1</v>
      </c>
      <c r="J54" s="141">
        <v>10</v>
      </c>
    </row>
    <row r="55" spans="2:10" ht="18.75">
      <c r="B55" s="139">
        <v>102</v>
      </c>
      <c r="C55" s="139" t="s">
        <v>75</v>
      </c>
      <c r="D55" s="139" t="s">
        <v>103</v>
      </c>
      <c r="E55" s="135" t="s">
        <v>141</v>
      </c>
      <c r="F55" s="141">
        <v>0</v>
      </c>
      <c r="G55" s="141">
        <v>2</v>
      </c>
      <c r="H55" s="144">
        <v>0</v>
      </c>
      <c r="I55" s="141">
        <v>0</v>
      </c>
      <c r="J55" s="141">
        <v>2</v>
      </c>
    </row>
    <row r="56" spans="2:10" ht="22.5" customHeight="1">
      <c r="B56" s="139">
        <v>102</v>
      </c>
      <c r="C56" s="139" t="s">
        <v>75</v>
      </c>
      <c r="D56" s="139" t="s">
        <v>142</v>
      </c>
      <c r="E56" s="156" t="s">
        <v>529</v>
      </c>
      <c r="F56" s="141">
        <v>9.43</v>
      </c>
      <c r="G56" s="141">
        <v>21</v>
      </c>
      <c r="H56" s="141">
        <v>8.88099</v>
      </c>
      <c r="I56" s="141">
        <v>2</v>
      </c>
      <c r="J56" s="141">
        <v>21</v>
      </c>
    </row>
    <row r="57" spans="2:10" ht="22.5" customHeight="1">
      <c r="B57" s="139"/>
      <c r="C57" s="139"/>
      <c r="D57" s="139"/>
      <c r="E57" s="157" t="s">
        <v>530</v>
      </c>
      <c r="F57" s="141"/>
      <c r="G57" s="141"/>
      <c r="H57" s="141"/>
      <c r="I57" s="141"/>
      <c r="J57" s="141"/>
    </row>
    <row r="58" spans="2:10" ht="22.5" customHeight="1">
      <c r="B58" s="139"/>
      <c r="C58" s="139"/>
      <c r="D58" s="139"/>
      <c r="E58" s="157" t="s">
        <v>531</v>
      </c>
      <c r="F58" s="141"/>
      <c r="G58" s="141"/>
      <c r="H58" s="141"/>
      <c r="I58" s="141"/>
      <c r="J58" s="141"/>
    </row>
    <row r="59" spans="2:10" ht="22.5" customHeight="1">
      <c r="B59" s="139"/>
      <c r="C59" s="139"/>
      <c r="D59" s="139"/>
      <c r="E59" s="157" t="s">
        <v>532</v>
      </c>
      <c r="F59" s="141"/>
      <c r="G59" s="141"/>
      <c r="H59" s="141"/>
      <c r="I59" s="141"/>
      <c r="J59" s="141"/>
    </row>
    <row r="60" spans="2:10" ht="22.5" customHeight="1">
      <c r="B60" s="139">
        <v>102</v>
      </c>
      <c r="C60" s="139" t="s">
        <v>75</v>
      </c>
      <c r="D60" s="139">
        <v>12</v>
      </c>
      <c r="E60" s="158" t="s">
        <v>28</v>
      </c>
      <c r="F60" s="141">
        <v>6.99914</v>
      </c>
      <c r="G60" s="141">
        <v>7</v>
      </c>
      <c r="H60" s="141">
        <v>0.88092</v>
      </c>
      <c r="I60" s="141">
        <v>0</v>
      </c>
      <c r="J60" s="141">
        <v>7</v>
      </c>
    </row>
    <row r="61" spans="2:10" ht="22.5" customHeight="1">
      <c r="B61" s="139">
        <v>102</v>
      </c>
      <c r="C61" s="139" t="s">
        <v>76</v>
      </c>
      <c r="D61" s="139" t="s">
        <v>74</v>
      </c>
      <c r="E61" s="159" t="s">
        <v>433</v>
      </c>
      <c r="F61" s="141">
        <v>0.21</v>
      </c>
      <c r="G61" s="141">
        <v>20</v>
      </c>
      <c r="H61" s="141">
        <v>1.37462</v>
      </c>
      <c r="I61" s="141">
        <v>1.8</v>
      </c>
      <c r="J61" s="141">
        <v>5</v>
      </c>
    </row>
    <row r="62" spans="2:10" ht="22.5" customHeight="1">
      <c r="B62" s="139"/>
      <c r="C62" s="139"/>
      <c r="D62" s="139"/>
      <c r="E62" s="159" t="s">
        <v>572</v>
      </c>
      <c r="F62" s="141"/>
      <c r="G62" s="141"/>
      <c r="H62" s="141"/>
      <c r="I62" s="141"/>
      <c r="J62" s="141"/>
    </row>
    <row r="63" spans="2:10" ht="22.5" customHeight="1">
      <c r="B63" s="139">
        <v>102</v>
      </c>
      <c r="C63" s="139" t="s">
        <v>79</v>
      </c>
      <c r="D63" s="139" t="s">
        <v>74</v>
      </c>
      <c r="E63" s="155" t="s">
        <v>29</v>
      </c>
      <c r="F63" s="141">
        <v>1.526</v>
      </c>
      <c r="G63" s="141">
        <v>3</v>
      </c>
      <c r="H63" s="141">
        <v>0.969</v>
      </c>
      <c r="I63" s="141">
        <v>1.27</v>
      </c>
      <c r="J63" s="141">
        <v>8.5</v>
      </c>
    </row>
    <row r="64" spans="2:10" ht="22.5" customHeight="1">
      <c r="B64" s="139">
        <v>102</v>
      </c>
      <c r="C64" s="139" t="s">
        <v>78</v>
      </c>
      <c r="D64" s="139" t="s">
        <v>74</v>
      </c>
      <c r="E64" s="135" t="s">
        <v>143</v>
      </c>
      <c r="F64" s="263">
        <v>0</v>
      </c>
      <c r="G64" s="141">
        <v>0.5</v>
      </c>
      <c r="H64" s="141">
        <v>0</v>
      </c>
      <c r="I64" s="141">
        <v>0</v>
      </c>
      <c r="J64" s="141">
        <v>0.5</v>
      </c>
    </row>
    <row r="65" spans="2:10" ht="22.5" customHeight="1">
      <c r="B65" s="139">
        <v>102</v>
      </c>
      <c r="C65" s="139">
        <v>11</v>
      </c>
      <c r="D65" s="139" t="s">
        <v>74</v>
      </c>
      <c r="E65" s="135" t="s">
        <v>573</v>
      </c>
      <c r="F65" s="141">
        <v>5.80052</v>
      </c>
      <c r="G65" s="141">
        <v>15</v>
      </c>
      <c r="H65" s="141">
        <v>1.96456</v>
      </c>
      <c r="I65" s="141">
        <v>2.96</v>
      </c>
      <c r="J65" s="141">
        <v>15</v>
      </c>
    </row>
    <row r="66" spans="2:10" ht="22.5" customHeight="1">
      <c r="B66" s="139">
        <v>102</v>
      </c>
      <c r="C66" s="139">
        <v>11</v>
      </c>
      <c r="D66" s="139" t="s">
        <v>75</v>
      </c>
      <c r="E66" s="135" t="s">
        <v>184</v>
      </c>
      <c r="F66" s="141">
        <v>0</v>
      </c>
      <c r="G66" s="141">
        <v>1</v>
      </c>
      <c r="H66" s="141">
        <v>0</v>
      </c>
      <c r="I66" s="141">
        <v>0</v>
      </c>
      <c r="J66" s="141">
        <v>2</v>
      </c>
    </row>
    <row r="67" spans="2:10" ht="22.5" customHeight="1">
      <c r="B67" s="139">
        <v>102</v>
      </c>
      <c r="C67" s="139">
        <v>11</v>
      </c>
      <c r="D67" s="139" t="s">
        <v>76</v>
      </c>
      <c r="E67" s="135" t="s">
        <v>144</v>
      </c>
      <c r="F67" s="141">
        <v>0</v>
      </c>
      <c r="G67" s="141">
        <v>3</v>
      </c>
      <c r="H67" s="141">
        <v>0.2603</v>
      </c>
      <c r="I67" s="141">
        <v>0</v>
      </c>
      <c r="J67" s="141">
        <v>2</v>
      </c>
    </row>
    <row r="68" spans="2:10" ht="22.5" customHeight="1">
      <c r="B68" s="139">
        <v>102</v>
      </c>
      <c r="C68" s="139">
        <v>11</v>
      </c>
      <c r="D68" s="139" t="s">
        <v>79</v>
      </c>
      <c r="E68" s="155" t="s">
        <v>412</v>
      </c>
      <c r="F68" s="141">
        <v>12.8814</v>
      </c>
      <c r="G68" s="141">
        <v>15</v>
      </c>
      <c r="H68" s="141">
        <v>9.82333</v>
      </c>
      <c r="I68" s="141">
        <v>12.32</v>
      </c>
      <c r="J68" s="141">
        <v>20</v>
      </c>
    </row>
    <row r="69" spans="2:10" ht="22.5" customHeight="1">
      <c r="B69" s="139">
        <v>102</v>
      </c>
      <c r="C69" s="139">
        <v>13</v>
      </c>
      <c r="D69" s="139" t="s">
        <v>74</v>
      </c>
      <c r="E69" s="135" t="s">
        <v>210</v>
      </c>
      <c r="F69" s="141">
        <v>0</v>
      </c>
      <c r="G69" s="141">
        <v>5</v>
      </c>
      <c r="H69" s="141">
        <v>0</v>
      </c>
      <c r="I69" s="141">
        <v>0</v>
      </c>
      <c r="J69" s="141">
        <v>5</v>
      </c>
    </row>
    <row r="70" spans="2:10" ht="22.5" customHeight="1">
      <c r="B70" s="139">
        <v>102</v>
      </c>
      <c r="C70" s="139">
        <v>14</v>
      </c>
      <c r="D70" s="139" t="s">
        <v>74</v>
      </c>
      <c r="E70" s="135" t="s">
        <v>145</v>
      </c>
      <c r="F70" s="141">
        <v>0</v>
      </c>
      <c r="G70" s="141">
        <v>5</v>
      </c>
      <c r="H70" s="141">
        <v>0</v>
      </c>
      <c r="I70" s="141">
        <v>0</v>
      </c>
      <c r="J70" s="141">
        <v>5</v>
      </c>
    </row>
    <row r="71" spans="2:10" ht="22.5" customHeight="1">
      <c r="B71" s="139">
        <v>102</v>
      </c>
      <c r="C71" s="139">
        <v>18</v>
      </c>
      <c r="D71" s="139" t="s">
        <v>74</v>
      </c>
      <c r="E71" s="135" t="s">
        <v>574</v>
      </c>
      <c r="F71" s="141">
        <v>0</v>
      </c>
      <c r="G71" s="141">
        <v>15</v>
      </c>
      <c r="H71" s="141">
        <v>0</v>
      </c>
      <c r="I71" s="141">
        <v>0</v>
      </c>
      <c r="J71" s="141">
        <v>10</v>
      </c>
    </row>
    <row r="72" spans="2:10" ht="22.5" customHeight="1">
      <c r="B72" s="139">
        <v>102</v>
      </c>
      <c r="C72" s="139">
        <v>20</v>
      </c>
      <c r="D72" s="139" t="s">
        <v>74</v>
      </c>
      <c r="E72" s="135" t="s">
        <v>277</v>
      </c>
      <c r="F72" s="141">
        <v>0</v>
      </c>
      <c r="G72" s="141">
        <v>20</v>
      </c>
      <c r="H72" s="141">
        <v>0</v>
      </c>
      <c r="I72" s="141">
        <v>0</v>
      </c>
      <c r="J72" s="141">
        <v>20</v>
      </c>
    </row>
    <row r="73" spans="2:10" ht="22.5" customHeight="1">
      <c r="B73" s="139">
        <v>102</v>
      </c>
      <c r="C73" s="139">
        <v>23</v>
      </c>
      <c r="D73" s="139" t="s">
        <v>74</v>
      </c>
      <c r="E73" s="135" t="s">
        <v>147</v>
      </c>
      <c r="F73" s="141">
        <v>0.96478</v>
      </c>
      <c r="G73" s="141">
        <v>5</v>
      </c>
      <c r="H73" s="141">
        <v>0</v>
      </c>
      <c r="I73" s="141">
        <v>0</v>
      </c>
      <c r="J73" s="141">
        <v>5</v>
      </c>
    </row>
    <row r="74" spans="2:10" ht="22.5" customHeight="1">
      <c r="B74" s="139">
        <v>102</v>
      </c>
      <c r="C74" s="139">
        <v>26</v>
      </c>
      <c r="D74" s="139" t="s">
        <v>74</v>
      </c>
      <c r="E74" s="135" t="s">
        <v>30</v>
      </c>
      <c r="F74" s="141">
        <v>3.58751</v>
      </c>
      <c r="G74" s="141">
        <v>6</v>
      </c>
      <c r="H74" s="141">
        <v>1.3025</v>
      </c>
      <c r="I74" s="141">
        <v>1.8</v>
      </c>
      <c r="J74" s="141">
        <v>6</v>
      </c>
    </row>
    <row r="75" spans="2:10" ht="22.5" customHeight="1">
      <c r="B75" s="139"/>
      <c r="C75" s="139"/>
      <c r="D75" s="139"/>
      <c r="E75" s="135" t="s">
        <v>354</v>
      </c>
      <c r="F75" s="141"/>
      <c r="G75" s="141"/>
      <c r="H75" s="160"/>
      <c r="I75" s="141"/>
      <c r="J75" s="141"/>
    </row>
    <row r="76" spans="2:10" ht="28.5" customHeight="1">
      <c r="B76" s="139">
        <v>102</v>
      </c>
      <c r="C76" s="139">
        <v>26</v>
      </c>
      <c r="D76" s="139" t="s">
        <v>75</v>
      </c>
      <c r="E76" s="135" t="s">
        <v>413</v>
      </c>
      <c r="F76" s="141">
        <v>56.33002</v>
      </c>
      <c r="G76" s="141">
        <v>70</v>
      </c>
      <c r="H76" s="141">
        <v>53.77266</v>
      </c>
      <c r="I76" s="141">
        <v>70</v>
      </c>
      <c r="J76" s="141">
        <v>75</v>
      </c>
    </row>
    <row r="77" spans="2:10" ht="18.75">
      <c r="B77" s="139"/>
      <c r="C77" s="139"/>
      <c r="D77" s="139"/>
      <c r="E77" s="135" t="s">
        <v>575</v>
      </c>
      <c r="F77" s="141"/>
      <c r="G77" s="141"/>
      <c r="H77" s="144"/>
      <c r="I77" s="141"/>
      <c r="J77" s="141"/>
    </row>
    <row r="78" spans="2:10" ht="27" customHeight="1">
      <c r="B78" s="139">
        <v>102</v>
      </c>
      <c r="C78" s="139">
        <v>26</v>
      </c>
      <c r="D78" s="139" t="s">
        <v>76</v>
      </c>
      <c r="E78" s="135" t="s">
        <v>576</v>
      </c>
      <c r="F78" s="141">
        <v>1.4029</v>
      </c>
      <c r="G78" s="141">
        <v>8</v>
      </c>
      <c r="H78" s="141">
        <v>0.27587</v>
      </c>
      <c r="I78" s="141">
        <v>0.28</v>
      </c>
      <c r="J78" s="141">
        <v>0</v>
      </c>
    </row>
    <row r="79" spans="2:10" s="131" customFormat="1" ht="21.75" customHeight="1">
      <c r="B79" s="32"/>
      <c r="C79" s="32"/>
      <c r="D79" s="32"/>
      <c r="E79" s="167" t="s">
        <v>228</v>
      </c>
      <c r="F79" s="162">
        <f>SUM(F38:F78)</f>
        <v>124.52263999999998</v>
      </c>
      <c r="G79" s="162">
        <f>SUM(G38:G78)</f>
        <v>287.85</v>
      </c>
      <c r="H79" s="162">
        <f>SUM(H38:H78)</f>
        <v>92.92436000000001</v>
      </c>
      <c r="I79" s="162">
        <f>SUM(I38:I78)</f>
        <v>109.214</v>
      </c>
      <c r="J79" s="162">
        <f>SUM(J38:J78)</f>
        <v>276.95</v>
      </c>
    </row>
    <row r="80" spans="2:10" ht="18.75">
      <c r="B80" s="478" t="s">
        <v>510</v>
      </c>
      <c r="C80" s="479"/>
      <c r="D80" s="479"/>
      <c r="E80" s="479"/>
      <c r="F80" s="479"/>
      <c r="G80" s="479"/>
      <c r="H80" s="479"/>
      <c r="I80" s="479"/>
      <c r="J80" s="480"/>
    </row>
    <row r="81" spans="1:10" ht="18.75">
      <c r="A81" s="68" t="s">
        <v>337</v>
      </c>
      <c r="B81" s="139">
        <v>103</v>
      </c>
      <c r="C81" s="139" t="s">
        <v>75</v>
      </c>
      <c r="D81" s="139" t="s">
        <v>74</v>
      </c>
      <c r="E81" s="135" t="s">
        <v>148</v>
      </c>
      <c r="F81" s="141">
        <v>0</v>
      </c>
      <c r="G81" s="141">
        <v>5</v>
      </c>
      <c r="H81" s="164">
        <v>4.02972</v>
      </c>
      <c r="I81" s="141">
        <v>4.23</v>
      </c>
      <c r="J81" s="141">
        <v>5</v>
      </c>
    </row>
    <row r="82" spans="2:10" ht="18.75">
      <c r="B82" s="139">
        <v>103</v>
      </c>
      <c r="C82" s="139">
        <v>11</v>
      </c>
      <c r="D82" s="139" t="s">
        <v>74</v>
      </c>
      <c r="E82" s="135" t="s">
        <v>149</v>
      </c>
      <c r="F82" s="141">
        <v>0</v>
      </c>
      <c r="G82" s="141">
        <v>2</v>
      </c>
      <c r="H82" s="164">
        <v>0</v>
      </c>
      <c r="I82" s="141">
        <v>0</v>
      </c>
      <c r="J82" s="141">
        <v>2</v>
      </c>
    </row>
    <row r="83" spans="2:10" s="209" customFormat="1" ht="24" customHeight="1">
      <c r="B83" s="146">
        <v>103</v>
      </c>
      <c r="C83" s="146">
        <v>11</v>
      </c>
      <c r="D83" s="146" t="s">
        <v>75</v>
      </c>
      <c r="E83" s="142" t="s">
        <v>150</v>
      </c>
      <c r="F83" s="147">
        <v>4.71834</v>
      </c>
      <c r="G83" s="147">
        <v>6.5</v>
      </c>
      <c r="H83" s="147">
        <v>5.17939</v>
      </c>
      <c r="I83" s="147">
        <v>5.18</v>
      </c>
      <c r="J83" s="147">
        <v>8</v>
      </c>
    </row>
    <row r="84" spans="2:10" ht="18.75">
      <c r="B84" s="139">
        <v>103</v>
      </c>
      <c r="C84" s="139">
        <v>11</v>
      </c>
      <c r="D84" s="139" t="s">
        <v>76</v>
      </c>
      <c r="E84" s="135" t="s">
        <v>655</v>
      </c>
      <c r="F84" s="141">
        <v>0</v>
      </c>
      <c r="G84" s="141">
        <v>100</v>
      </c>
      <c r="H84" s="164">
        <v>0.26618</v>
      </c>
      <c r="I84" s="141">
        <v>0.27</v>
      </c>
      <c r="J84" s="141">
        <v>100</v>
      </c>
    </row>
    <row r="85" spans="2:10" ht="18.75">
      <c r="B85" s="139">
        <v>103</v>
      </c>
      <c r="C85" s="139">
        <v>11</v>
      </c>
      <c r="D85" s="139" t="s">
        <v>79</v>
      </c>
      <c r="E85" s="135" t="s">
        <v>457</v>
      </c>
      <c r="F85" s="141">
        <v>4.67235</v>
      </c>
      <c r="G85" s="141">
        <v>50</v>
      </c>
      <c r="H85" s="164">
        <v>3.52327</v>
      </c>
      <c r="I85" s="141">
        <v>3.52</v>
      </c>
      <c r="J85" s="141">
        <v>20</v>
      </c>
    </row>
    <row r="86" spans="2:10" ht="21.75" customHeight="1">
      <c r="B86" s="139">
        <v>103</v>
      </c>
      <c r="C86" s="139">
        <v>11</v>
      </c>
      <c r="D86" s="139" t="s">
        <v>81</v>
      </c>
      <c r="E86" s="135" t="s">
        <v>472</v>
      </c>
      <c r="F86" s="141">
        <v>0</v>
      </c>
      <c r="G86" s="141">
        <v>50</v>
      </c>
      <c r="H86" s="164">
        <v>0</v>
      </c>
      <c r="I86" s="141">
        <v>0</v>
      </c>
      <c r="J86" s="141">
        <v>30</v>
      </c>
    </row>
    <row r="87" spans="2:10" s="209" customFormat="1" ht="21.75" customHeight="1">
      <c r="B87" s="146">
        <v>103</v>
      </c>
      <c r="C87" s="146">
        <v>13</v>
      </c>
      <c r="D87" s="146" t="s">
        <v>74</v>
      </c>
      <c r="E87" s="165" t="s">
        <v>590</v>
      </c>
      <c r="F87" s="147">
        <v>0</v>
      </c>
      <c r="G87" s="147">
        <v>25</v>
      </c>
      <c r="H87" s="147">
        <v>0.4495</v>
      </c>
      <c r="I87" s="147">
        <v>1</v>
      </c>
      <c r="J87" s="147">
        <v>20</v>
      </c>
    </row>
    <row r="88" spans="2:10" ht="21.75" customHeight="1">
      <c r="B88" s="139">
        <v>103</v>
      </c>
      <c r="C88" s="139">
        <v>13</v>
      </c>
      <c r="D88" s="139" t="s">
        <v>75</v>
      </c>
      <c r="E88" s="135" t="s">
        <v>151</v>
      </c>
      <c r="F88" s="141">
        <v>0</v>
      </c>
      <c r="G88" s="141">
        <v>10</v>
      </c>
      <c r="H88" s="164">
        <v>2.09828</v>
      </c>
      <c r="I88" s="141">
        <v>2.1</v>
      </c>
      <c r="J88" s="141">
        <v>20</v>
      </c>
    </row>
    <row r="89" spans="2:10" ht="18.75">
      <c r="B89" s="139">
        <v>103</v>
      </c>
      <c r="C89" s="139">
        <v>13</v>
      </c>
      <c r="D89" s="139" t="s">
        <v>76</v>
      </c>
      <c r="E89" s="135" t="s">
        <v>31</v>
      </c>
      <c r="F89" s="141">
        <v>0.58359</v>
      </c>
      <c r="G89" s="141">
        <v>10</v>
      </c>
      <c r="H89" s="164">
        <v>1.61588</v>
      </c>
      <c r="I89" s="141">
        <v>1.62</v>
      </c>
      <c r="J89" s="141">
        <v>10</v>
      </c>
    </row>
    <row r="90" spans="2:10" ht="21.75" customHeight="1">
      <c r="B90" s="139">
        <v>103</v>
      </c>
      <c r="C90" s="139">
        <v>13</v>
      </c>
      <c r="D90" s="139" t="s">
        <v>79</v>
      </c>
      <c r="E90" s="135" t="s">
        <v>577</v>
      </c>
      <c r="F90" s="141">
        <v>0</v>
      </c>
      <c r="G90" s="141">
        <v>10</v>
      </c>
      <c r="H90" s="164">
        <v>0</v>
      </c>
      <c r="I90" s="141">
        <v>0</v>
      </c>
      <c r="J90" s="141">
        <v>10</v>
      </c>
    </row>
    <row r="91" spans="2:10" ht="18.75">
      <c r="B91" s="139">
        <v>103</v>
      </c>
      <c r="C91" s="139">
        <v>14</v>
      </c>
      <c r="D91" s="139" t="s">
        <v>74</v>
      </c>
      <c r="E91" s="135" t="s">
        <v>152</v>
      </c>
      <c r="F91" s="141">
        <v>4.72518</v>
      </c>
      <c r="G91" s="141">
        <v>20</v>
      </c>
      <c r="H91" s="164">
        <v>1.53648</v>
      </c>
      <c r="I91" s="141">
        <v>1.54</v>
      </c>
      <c r="J91" s="141">
        <v>10</v>
      </c>
    </row>
    <row r="92" spans="2:10" ht="21.75" customHeight="1">
      <c r="B92" s="139">
        <v>103</v>
      </c>
      <c r="C92" s="139">
        <v>14</v>
      </c>
      <c r="D92" s="139" t="s">
        <v>75</v>
      </c>
      <c r="E92" s="156" t="s">
        <v>32</v>
      </c>
      <c r="F92" s="141">
        <v>41.51639</v>
      </c>
      <c r="G92" s="141">
        <v>150</v>
      </c>
      <c r="H92" s="164">
        <v>2.1</v>
      </c>
      <c r="I92" s="141">
        <v>2.1</v>
      </c>
      <c r="J92" s="141">
        <v>100</v>
      </c>
    </row>
    <row r="93" spans="2:10" ht="21.75" customHeight="1">
      <c r="B93" s="139">
        <v>103</v>
      </c>
      <c r="C93" s="139">
        <v>14</v>
      </c>
      <c r="D93" s="139" t="s">
        <v>76</v>
      </c>
      <c r="E93" s="135" t="s">
        <v>196</v>
      </c>
      <c r="F93" s="141">
        <v>0.15332</v>
      </c>
      <c r="G93" s="141">
        <v>20</v>
      </c>
      <c r="H93" s="164">
        <v>6.38428</v>
      </c>
      <c r="I93" s="141">
        <v>12</v>
      </c>
      <c r="J93" s="141">
        <v>20</v>
      </c>
    </row>
    <row r="94" spans="2:10" ht="21.75" customHeight="1">
      <c r="B94" s="139">
        <v>103</v>
      </c>
      <c r="C94" s="139">
        <v>18</v>
      </c>
      <c r="D94" s="139" t="s">
        <v>74</v>
      </c>
      <c r="E94" s="135" t="s">
        <v>153</v>
      </c>
      <c r="F94" s="141">
        <v>0.3816</v>
      </c>
      <c r="G94" s="141">
        <v>30</v>
      </c>
      <c r="H94" s="164">
        <v>2.2023</v>
      </c>
      <c r="I94" s="141">
        <v>3</v>
      </c>
      <c r="J94" s="141">
        <v>20</v>
      </c>
    </row>
    <row r="95" spans="2:10" ht="21.75" customHeight="1">
      <c r="B95" s="139">
        <v>103</v>
      </c>
      <c r="C95" s="139">
        <v>23</v>
      </c>
      <c r="D95" s="139" t="s">
        <v>74</v>
      </c>
      <c r="E95" s="135" t="s">
        <v>463</v>
      </c>
      <c r="F95" s="141">
        <v>18.77004</v>
      </c>
      <c r="G95" s="141">
        <v>25</v>
      </c>
      <c r="H95" s="164">
        <v>17.69329</v>
      </c>
      <c r="I95" s="141">
        <v>22.79</v>
      </c>
      <c r="J95" s="141">
        <v>25</v>
      </c>
    </row>
    <row r="96" spans="2:10" ht="21.75" customHeight="1">
      <c r="B96" s="139">
        <v>103</v>
      </c>
      <c r="C96" s="139">
        <v>23</v>
      </c>
      <c r="D96" s="139" t="s">
        <v>75</v>
      </c>
      <c r="E96" s="155" t="s">
        <v>33</v>
      </c>
      <c r="F96" s="141">
        <v>17.46886</v>
      </c>
      <c r="G96" s="141">
        <v>50</v>
      </c>
      <c r="H96" s="164">
        <v>13.11184</v>
      </c>
      <c r="I96" s="141">
        <v>14.5</v>
      </c>
      <c r="J96" s="141">
        <v>50</v>
      </c>
    </row>
    <row r="97" spans="2:10" ht="21.75" customHeight="1">
      <c r="B97" s="139">
        <v>103</v>
      </c>
      <c r="C97" s="139">
        <v>26</v>
      </c>
      <c r="D97" s="139" t="s">
        <v>74</v>
      </c>
      <c r="E97" s="135" t="s">
        <v>34</v>
      </c>
      <c r="F97" s="141">
        <v>12.02219</v>
      </c>
      <c r="G97" s="141">
        <v>25</v>
      </c>
      <c r="H97" s="164">
        <v>16.60762</v>
      </c>
      <c r="I97" s="141">
        <v>18.61</v>
      </c>
      <c r="J97" s="141">
        <v>25</v>
      </c>
    </row>
    <row r="98" spans="2:10" ht="18.75">
      <c r="B98" s="139">
        <v>103</v>
      </c>
      <c r="C98" s="139">
        <v>14</v>
      </c>
      <c r="D98" s="139" t="s">
        <v>79</v>
      </c>
      <c r="E98" s="135" t="s">
        <v>351</v>
      </c>
      <c r="F98" s="141">
        <v>0</v>
      </c>
      <c r="G98" s="141">
        <v>10</v>
      </c>
      <c r="H98" s="166">
        <v>0</v>
      </c>
      <c r="I98" s="141">
        <v>2</v>
      </c>
      <c r="J98" s="141">
        <v>10</v>
      </c>
    </row>
    <row r="99" spans="2:10" ht="37.5">
      <c r="B99" s="139">
        <v>103</v>
      </c>
      <c r="C99" s="139">
        <v>14</v>
      </c>
      <c r="D99" s="139" t="s">
        <v>81</v>
      </c>
      <c r="E99" s="201" t="s">
        <v>637</v>
      </c>
      <c r="F99" s="141">
        <v>0</v>
      </c>
      <c r="G99" s="141">
        <v>0</v>
      </c>
      <c r="H99" s="166">
        <v>0</v>
      </c>
      <c r="I99" s="141">
        <v>0</v>
      </c>
      <c r="J99" s="141">
        <v>50</v>
      </c>
    </row>
    <row r="100" spans="1:10" ht="18.75">
      <c r="A100" s="371" t="s">
        <v>638</v>
      </c>
      <c r="B100" s="139">
        <v>103</v>
      </c>
      <c r="C100" s="139" t="s">
        <v>189</v>
      </c>
      <c r="D100" s="139" t="s">
        <v>81</v>
      </c>
      <c r="E100" s="201" t="s">
        <v>639</v>
      </c>
      <c r="F100" s="141">
        <v>0</v>
      </c>
      <c r="G100" s="141">
        <v>0</v>
      </c>
      <c r="H100" s="166">
        <v>0</v>
      </c>
      <c r="I100" s="141">
        <v>0</v>
      </c>
      <c r="J100" s="141">
        <v>2</v>
      </c>
    </row>
    <row r="101" spans="2:10" s="131" customFormat="1" ht="15.75">
      <c r="B101" s="32"/>
      <c r="C101" s="32"/>
      <c r="D101" s="32"/>
      <c r="E101" s="161" t="s">
        <v>228</v>
      </c>
      <c r="F101" s="162">
        <f>SUM(F81:F100)</f>
        <v>105.01186000000001</v>
      </c>
      <c r="G101" s="162">
        <f>SUM(G81:G100)</f>
        <v>598.5</v>
      </c>
      <c r="H101" s="162">
        <f>SUM(H81:H100)</f>
        <v>76.79803000000001</v>
      </c>
      <c r="I101" s="162">
        <f>SUM(I81:I100)</f>
        <v>94.46</v>
      </c>
      <c r="J101" s="162">
        <f>SUM(J81:J100)</f>
        <v>537</v>
      </c>
    </row>
    <row r="102" spans="2:10" s="132" customFormat="1" ht="29.25" customHeight="1">
      <c r="B102" s="478" t="s">
        <v>509</v>
      </c>
      <c r="C102" s="479"/>
      <c r="D102" s="479"/>
      <c r="E102" s="479"/>
      <c r="F102" s="479"/>
      <c r="G102" s="479"/>
      <c r="H102" s="479"/>
      <c r="I102" s="479"/>
      <c r="J102" s="480"/>
    </row>
    <row r="103" spans="2:10" ht="29.25" customHeight="1">
      <c r="B103" s="139">
        <v>104</v>
      </c>
      <c r="C103" s="139" t="s">
        <v>76</v>
      </c>
      <c r="D103" s="139" t="s">
        <v>74</v>
      </c>
      <c r="E103" s="135" t="s">
        <v>154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</row>
    <row r="104" spans="2:10" ht="29.25" customHeight="1">
      <c r="B104" s="139">
        <v>104</v>
      </c>
      <c r="C104" s="139" t="s">
        <v>77</v>
      </c>
      <c r="D104" s="139" t="s">
        <v>74</v>
      </c>
      <c r="E104" s="169" t="s">
        <v>606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</row>
    <row r="105" spans="2:10" s="131" customFormat="1" ht="29.25" customHeight="1">
      <c r="B105" s="32"/>
      <c r="C105" s="32"/>
      <c r="D105" s="32"/>
      <c r="E105" s="161" t="s">
        <v>228</v>
      </c>
      <c r="F105" s="170">
        <f>SUM(F103)+F104</f>
        <v>0</v>
      </c>
      <c r="G105" s="170">
        <f>SUM(G103)+G104</f>
        <v>0</v>
      </c>
      <c r="H105" s="170">
        <f>SUM(H103)+H104</f>
        <v>0</v>
      </c>
      <c r="I105" s="170">
        <f>SUM(I103)+I104</f>
        <v>0</v>
      </c>
      <c r="J105" s="170">
        <f>SUM(J103)+J104</f>
        <v>0</v>
      </c>
    </row>
    <row r="106" spans="2:10" s="132" customFormat="1" ht="36" customHeight="1">
      <c r="B106" s="478" t="s">
        <v>508</v>
      </c>
      <c r="C106" s="479"/>
      <c r="D106" s="479"/>
      <c r="E106" s="479"/>
      <c r="F106" s="479"/>
      <c r="G106" s="479"/>
      <c r="H106" s="479"/>
      <c r="I106" s="479"/>
      <c r="J106" s="480"/>
    </row>
    <row r="107" spans="2:10" ht="36" customHeight="1">
      <c r="B107" s="139">
        <v>105</v>
      </c>
      <c r="C107" s="139" t="s">
        <v>74</v>
      </c>
      <c r="D107" s="139" t="s">
        <v>74</v>
      </c>
      <c r="E107" s="135" t="s">
        <v>155</v>
      </c>
      <c r="F107" s="141">
        <v>0</v>
      </c>
      <c r="G107" s="141">
        <v>10</v>
      </c>
      <c r="H107" s="141">
        <v>5.78263</v>
      </c>
      <c r="I107" s="141">
        <v>0</v>
      </c>
      <c r="J107" s="141">
        <v>10</v>
      </c>
    </row>
    <row r="108" spans="2:10" s="133" customFormat="1" ht="36" customHeight="1">
      <c r="B108" s="33"/>
      <c r="C108" s="33"/>
      <c r="D108" s="33"/>
      <c r="E108" s="174" t="s">
        <v>228</v>
      </c>
      <c r="F108" s="150">
        <f>SUM(F107:F107)</f>
        <v>0</v>
      </c>
      <c r="G108" s="150">
        <f>SUM(G107:G107)</f>
        <v>10</v>
      </c>
      <c r="H108" s="150">
        <f>SUM(H107:H107)</f>
        <v>5.78263</v>
      </c>
      <c r="I108" s="150">
        <f>SUM(I107:I107)</f>
        <v>0</v>
      </c>
      <c r="J108" s="150">
        <f>SUM(J107:J107)</f>
        <v>10</v>
      </c>
    </row>
    <row r="109" spans="2:10" s="210" customFormat="1" ht="39.75" customHeight="1">
      <c r="B109" s="481" t="s">
        <v>507</v>
      </c>
      <c r="C109" s="482"/>
      <c r="D109" s="482"/>
      <c r="E109" s="482"/>
      <c r="F109" s="482"/>
      <c r="G109" s="482"/>
      <c r="H109" s="482"/>
      <c r="I109" s="482"/>
      <c r="J109" s="483"/>
    </row>
    <row r="110" spans="2:10" ht="41.25" customHeight="1">
      <c r="B110" s="139">
        <v>106</v>
      </c>
      <c r="C110" s="139" t="s">
        <v>75</v>
      </c>
      <c r="D110" s="139" t="s">
        <v>74</v>
      </c>
      <c r="E110" s="135" t="s">
        <v>156</v>
      </c>
      <c r="F110" s="141">
        <v>0</v>
      </c>
      <c r="G110" s="141">
        <v>0.02</v>
      </c>
      <c r="H110" s="141">
        <v>0</v>
      </c>
      <c r="I110" s="141">
        <v>0</v>
      </c>
      <c r="J110" s="141">
        <v>0</v>
      </c>
    </row>
    <row r="111" spans="2:10" s="131" customFormat="1" ht="34.5" customHeight="1">
      <c r="B111" s="32"/>
      <c r="C111" s="32"/>
      <c r="D111" s="32"/>
      <c r="E111" s="161" t="s">
        <v>228</v>
      </c>
      <c r="F111" s="170">
        <f>SUM(F110)</f>
        <v>0</v>
      </c>
      <c r="G111" s="170">
        <f>SUM(G110)</f>
        <v>0.02</v>
      </c>
      <c r="H111" s="170">
        <f>SUM(H110)</f>
        <v>0</v>
      </c>
      <c r="I111" s="170">
        <f>SUM(I110)</f>
        <v>0</v>
      </c>
      <c r="J111" s="170">
        <f>SUM(J110)</f>
        <v>0</v>
      </c>
    </row>
    <row r="112" spans="2:10" s="132" customFormat="1" ht="42" customHeight="1">
      <c r="B112" s="478" t="s">
        <v>506</v>
      </c>
      <c r="C112" s="479"/>
      <c r="D112" s="479"/>
      <c r="E112" s="479"/>
      <c r="F112" s="479"/>
      <c r="G112" s="479"/>
      <c r="H112" s="479"/>
      <c r="I112" s="479"/>
      <c r="J112" s="480"/>
    </row>
    <row r="113" spans="2:10" ht="35.25" customHeight="1">
      <c r="B113" s="139">
        <v>107</v>
      </c>
      <c r="C113" s="139" t="s">
        <v>74</v>
      </c>
      <c r="D113" s="139" t="s">
        <v>74</v>
      </c>
      <c r="E113" s="135" t="s">
        <v>342</v>
      </c>
      <c r="F113" s="176">
        <v>0</v>
      </c>
      <c r="G113" s="176">
        <v>0</v>
      </c>
      <c r="H113" s="177">
        <v>0</v>
      </c>
      <c r="I113" s="176">
        <v>0</v>
      </c>
      <c r="J113" s="176">
        <v>0</v>
      </c>
    </row>
    <row r="114" spans="2:10" s="131" customFormat="1" ht="43.5" customHeight="1">
      <c r="B114" s="32"/>
      <c r="C114" s="32"/>
      <c r="D114" s="32"/>
      <c r="E114" s="140" t="s">
        <v>228</v>
      </c>
      <c r="F114" s="162">
        <f>SUM(F113)</f>
        <v>0</v>
      </c>
      <c r="G114" s="162">
        <f>SUM(G113)</f>
        <v>0</v>
      </c>
      <c r="H114" s="162">
        <f>SUM(H113)</f>
        <v>0</v>
      </c>
      <c r="I114" s="162">
        <f>SUM(I113)</f>
        <v>0</v>
      </c>
      <c r="J114" s="162">
        <f>SUM(J113)</f>
        <v>0</v>
      </c>
    </row>
    <row r="115" spans="2:10" s="132" customFormat="1" ht="19.5" customHeight="1">
      <c r="B115" s="478" t="s">
        <v>505</v>
      </c>
      <c r="C115" s="479"/>
      <c r="D115" s="479"/>
      <c r="E115" s="479"/>
      <c r="F115" s="479"/>
      <c r="G115" s="479"/>
      <c r="H115" s="479"/>
      <c r="I115" s="479"/>
      <c r="J115" s="480"/>
    </row>
    <row r="116" spans="2:10" s="132" customFormat="1" ht="16.5" customHeight="1">
      <c r="B116" s="167"/>
      <c r="C116" s="167"/>
      <c r="D116" s="167"/>
      <c r="E116" s="171"/>
      <c r="F116" s="172"/>
      <c r="G116" s="168"/>
      <c r="H116" s="173"/>
      <c r="I116" s="173"/>
      <c r="J116" s="168"/>
    </row>
    <row r="117" spans="2:10" ht="20.25" customHeight="1">
      <c r="B117" s="139">
        <v>108</v>
      </c>
      <c r="C117" s="139" t="s">
        <v>75</v>
      </c>
      <c r="D117" s="139" t="s">
        <v>74</v>
      </c>
      <c r="E117" s="135" t="s">
        <v>158</v>
      </c>
      <c r="F117" s="141">
        <v>0</v>
      </c>
      <c r="G117" s="141">
        <v>2</v>
      </c>
      <c r="H117" s="141">
        <v>0</v>
      </c>
      <c r="I117" s="141">
        <v>0</v>
      </c>
      <c r="J117" s="141">
        <v>2</v>
      </c>
    </row>
    <row r="118" spans="2:10" ht="20.25" customHeight="1">
      <c r="B118" s="139"/>
      <c r="C118" s="139"/>
      <c r="D118" s="139"/>
      <c r="E118" s="135" t="s">
        <v>607</v>
      </c>
      <c r="F118" s="143"/>
      <c r="G118" s="141"/>
      <c r="H118" s="144"/>
      <c r="I118" s="143"/>
      <c r="J118" s="141"/>
    </row>
    <row r="119" spans="2:10" ht="20.25" customHeight="1">
      <c r="B119" s="139">
        <v>108</v>
      </c>
      <c r="C119" s="139" t="s">
        <v>75</v>
      </c>
      <c r="D119" s="139" t="s">
        <v>75</v>
      </c>
      <c r="E119" s="135" t="s">
        <v>203</v>
      </c>
      <c r="F119" s="141">
        <v>0</v>
      </c>
      <c r="G119" s="141">
        <v>0.5</v>
      </c>
      <c r="H119" s="141">
        <v>0</v>
      </c>
      <c r="I119" s="141">
        <v>0</v>
      </c>
      <c r="J119" s="141">
        <v>0.5</v>
      </c>
    </row>
    <row r="120" spans="2:10" ht="20.25" customHeight="1">
      <c r="B120" s="139"/>
      <c r="C120" s="139"/>
      <c r="D120" s="139"/>
      <c r="E120" s="135" t="s">
        <v>608</v>
      </c>
      <c r="F120" s="143"/>
      <c r="G120" s="141"/>
      <c r="H120" s="144"/>
      <c r="I120" s="143"/>
      <c r="J120" s="141"/>
    </row>
    <row r="121" spans="2:10" ht="20.25" customHeight="1">
      <c r="B121" s="139">
        <v>108</v>
      </c>
      <c r="C121" s="139" t="s">
        <v>75</v>
      </c>
      <c r="D121" s="139" t="s">
        <v>76</v>
      </c>
      <c r="E121" s="178" t="s">
        <v>159</v>
      </c>
      <c r="F121" s="141">
        <v>0</v>
      </c>
      <c r="G121" s="141">
        <v>2</v>
      </c>
      <c r="H121" s="141">
        <v>0</v>
      </c>
      <c r="I121" s="141">
        <v>0</v>
      </c>
      <c r="J121" s="141">
        <v>2</v>
      </c>
    </row>
    <row r="122" spans="2:10" ht="20.25" customHeight="1">
      <c r="B122" s="139"/>
      <c r="C122" s="139"/>
      <c r="D122" s="139"/>
      <c r="E122" s="178" t="s">
        <v>161</v>
      </c>
      <c r="F122" s="143"/>
      <c r="G122" s="141"/>
      <c r="H122" s="144"/>
      <c r="I122" s="143"/>
      <c r="J122" s="141"/>
    </row>
    <row r="123" spans="2:10" ht="20.25" customHeight="1">
      <c r="B123" s="139"/>
      <c r="C123" s="139"/>
      <c r="D123" s="139"/>
      <c r="E123" s="178" t="s">
        <v>160</v>
      </c>
      <c r="F123" s="143"/>
      <c r="G123" s="141"/>
      <c r="H123" s="144"/>
      <c r="I123" s="143"/>
      <c r="J123" s="141"/>
    </row>
    <row r="124" spans="2:10" ht="20.25" customHeight="1">
      <c r="B124" s="139">
        <v>108</v>
      </c>
      <c r="C124" s="139" t="s">
        <v>75</v>
      </c>
      <c r="D124" s="139" t="s">
        <v>79</v>
      </c>
      <c r="E124" s="135" t="s">
        <v>162</v>
      </c>
      <c r="F124" s="141">
        <v>0.172</v>
      </c>
      <c r="G124" s="141">
        <v>2</v>
      </c>
      <c r="H124" s="141">
        <v>0</v>
      </c>
      <c r="I124" s="141">
        <v>0</v>
      </c>
      <c r="J124" s="141">
        <v>2</v>
      </c>
    </row>
    <row r="125" spans="2:10" ht="20.25" customHeight="1">
      <c r="B125" s="139"/>
      <c r="C125" s="139"/>
      <c r="D125" s="139"/>
      <c r="E125" s="135" t="s">
        <v>163</v>
      </c>
      <c r="F125" s="143"/>
      <c r="G125" s="141"/>
      <c r="H125" s="144"/>
      <c r="I125" s="143"/>
      <c r="J125" s="141"/>
    </row>
    <row r="126" spans="2:10" ht="20.25" customHeight="1">
      <c r="B126" s="139">
        <v>108</v>
      </c>
      <c r="C126" s="139" t="s">
        <v>75</v>
      </c>
      <c r="D126" s="139" t="s">
        <v>81</v>
      </c>
      <c r="E126" s="135" t="s">
        <v>197</v>
      </c>
      <c r="F126" s="141">
        <v>0.11403</v>
      </c>
      <c r="G126" s="141">
        <v>0.5</v>
      </c>
      <c r="H126" s="141">
        <v>0.1</v>
      </c>
      <c r="I126" s="141">
        <v>0.13</v>
      </c>
      <c r="J126" s="141">
        <v>0.25</v>
      </c>
    </row>
    <row r="127" spans="2:10" ht="20.25" customHeight="1">
      <c r="B127" s="139">
        <v>108</v>
      </c>
      <c r="C127" s="139" t="s">
        <v>75</v>
      </c>
      <c r="D127" s="139" t="s">
        <v>82</v>
      </c>
      <c r="E127" s="135" t="s">
        <v>198</v>
      </c>
      <c r="F127" s="141">
        <v>0</v>
      </c>
      <c r="G127" s="141">
        <v>0.1</v>
      </c>
      <c r="H127" s="141">
        <v>0</v>
      </c>
      <c r="I127" s="141">
        <v>0</v>
      </c>
      <c r="J127" s="141">
        <v>0.1</v>
      </c>
    </row>
    <row r="128" spans="2:10" ht="20.25" customHeight="1">
      <c r="B128" s="139">
        <v>108</v>
      </c>
      <c r="C128" s="139">
        <v>20</v>
      </c>
      <c r="D128" s="139" t="s">
        <v>77</v>
      </c>
      <c r="E128" s="135" t="s">
        <v>199</v>
      </c>
      <c r="F128" s="141">
        <v>0.11916</v>
      </c>
      <c r="G128" s="141">
        <v>0.25</v>
      </c>
      <c r="H128" s="141">
        <v>0.06</v>
      </c>
      <c r="I128" s="141">
        <v>0.1</v>
      </c>
      <c r="J128" s="141">
        <v>0.25</v>
      </c>
    </row>
    <row r="129" spans="2:10" ht="20.25" customHeight="1">
      <c r="B129" s="139">
        <v>108</v>
      </c>
      <c r="C129" s="139">
        <v>14</v>
      </c>
      <c r="D129" s="139" t="s">
        <v>74</v>
      </c>
      <c r="E129" s="135" t="s">
        <v>157</v>
      </c>
      <c r="F129" s="141">
        <v>0</v>
      </c>
      <c r="G129" s="141">
        <v>10</v>
      </c>
      <c r="H129" s="141">
        <v>0</v>
      </c>
      <c r="I129" s="141">
        <v>0</v>
      </c>
      <c r="J129" s="141">
        <v>10</v>
      </c>
    </row>
    <row r="130" spans="2:10" ht="20.25" customHeight="1">
      <c r="B130" s="139">
        <v>108</v>
      </c>
      <c r="C130" s="139">
        <v>14</v>
      </c>
      <c r="D130" s="139" t="s">
        <v>75</v>
      </c>
      <c r="E130" s="135" t="s">
        <v>485</v>
      </c>
      <c r="F130" s="141">
        <v>0.8</v>
      </c>
      <c r="G130" s="141">
        <v>3</v>
      </c>
      <c r="H130" s="141">
        <v>0.7</v>
      </c>
      <c r="I130" s="141">
        <v>1</v>
      </c>
      <c r="J130" s="141">
        <v>3</v>
      </c>
    </row>
    <row r="131" spans="2:10" ht="20.25" customHeight="1">
      <c r="B131" s="139">
        <v>108</v>
      </c>
      <c r="C131" s="139">
        <v>14</v>
      </c>
      <c r="D131" s="139" t="s">
        <v>76</v>
      </c>
      <c r="E131" s="135" t="s">
        <v>526</v>
      </c>
      <c r="F131" s="141">
        <v>0</v>
      </c>
      <c r="G131" s="141">
        <v>0.5</v>
      </c>
      <c r="H131" s="141">
        <v>0</v>
      </c>
      <c r="I131" s="141">
        <v>0.40556</v>
      </c>
      <c r="J131" s="141">
        <v>2</v>
      </c>
    </row>
    <row r="132" spans="2:10" s="133" customFormat="1" ht="20.25" customHeight="1">
      <c r="B132" s="33"/>
      <c r="C132" s="33"/>
      <c r="D132" s="33"/>
      <c r="E132" s="174" t="s">
        <v>228</v>
      </c>
      <c r="F132" s="179">
        <f>SUM(F117:F131)</f>
        <v>1.20519</v>
      </c>
      <c r="G132" s="179">
        <f>SUM(G117:G131)</f>
        <v>20.85</v>
      </c>
      <c r="H132" s="179">
        <f>SUM(H117:H131)</f>
        <v>0.86</v>
      </c>
      <c r="I132" s="179">
        <f>SUM(I117:I131)</f>
        <v>1.63556</v>
      </c>
      <c r="J132" s="179">
        <f>SUM(J117:J131)</f>
        <v>22.1</v>
      </c>
    </row>
    <row r="133" spans="2:10" s="132" customFormat="1" ht="19.5" customHeight="1">
      <c r="B133" s="478" t="s">
        <v>504</v>
      </c>
      <c r="C133" s="479"/>
      <c r="D133" s="479"/>
      <c r="E133" s="479"/>
      <c r="F133" s="479"/>
      <c r="G133" s="479"/>
      <c r="H133" s="479"/>
      <c r="I133" s="479"/>
      <c r="J133" s="480"/>
    </row>
    <row r="134" spans="2:10" ht="18.75">
      <c r="B134" s="139">
        <v>109</v>
      </c>
      <c r="C134" s="139" t="s">
        <v>75</v>
      </c>
      <c r="D134" s="139" t="s">
        <v>74</v>
      </c>
      <c r="E134" s="135" t="s">
        <v>35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</row>
    <row r="135" spans="2:10" s="133" customFormat="1" ht="15.75">
      <c r="B135" s="33"/>
      <c r="C135" s="33"/>
      <c r="D135" s="33"/>
      <c r="E135" s="174" t="s">
        <v>228</v>
      </c>
      <c r="F135" s="180">
        <f>SUM(F134)</f>
        <v>0</v>
      </c>
      <c r="G135" s="180">
        <f>SUM(G134)</f>
        <v>0</v>
      </c>
      <c r="H135" s="180">
        <f>SUM(H134)</f>
        <v>0</v>
      </c>
      <c r="I135" s="180">
        <f>SUM(I134)</f>
        <v>0</v>
      </c>
      <c r="J135" s="180">
        <f>SUM(J134)</f>
        <v>0</v>
      </c>
    </row>
    <row r="136" spans="2:10" s="132" customFormat="1" ht="19.5" customHeight="1">
      <c r="B136" s="478" t="s">
        <v>503</v>
      </c>
      <c r="C136" s="479"/>
      <c r="D136" s="479"/>
      <c r="E136" s="479"/>
      <c r="F136" s="479"/>
      <c r="G136" s="479"/>
      <c r="H136" s="479"/>
      <c r="I136" s="479"/>
      <c r="J136" s="480"/>
    </row>
    <row r="137" spans="2:10" ht="18.75">
      <c r="B137" s="139">
        <v>304</v>
      </c>
      <c r="C137" s="139">
        <v>11</v>
      </c>
      <c r="D137" s="139" t="s">
        <v>74</v>
      </c>
      <c r="E137" s="135" t="s">
        <v>245</v>
      </c>
      <c r="F137" s="141">
        <v>0</v>
      </c>
      <c r="G137" s="141">
        <v>25</v>
      </c>
      <c r="H137" s="141">
        <v>0</v>
      </c>
      <c r="I137" s="141">
        <v>0</v>
      </c>
      <c r="J137" s="141">
        <v>25</v>
      </c>
    </row>
    <row r="138" spans="2:10" s="131" customFormat="1" ht="15.75">
      <c r="B138" s="32"/>
      <c r="C138" s="32"/>
      <c r="D138" s="32"/>
      <c r="E138" s="161" t="s">
        <v>228</v>
      </c>
      <c r="F138" s="181">
        <f>SUM(F137:F137)</f>
        <v>0</v>
      </c>
      <c r="G138" s="181">
        <f>SUM(G137:G137)</f>
        <v>25</v>
      </c>
      <c r="H138" s="181">
        <f>SUM(H137:H137)</f>
        <v>0</v>
      </c>
      <c r="I138" s="181">
        <f>SUM(I137:I137)</f>
        <v>0</v>
      </c>
      <c r="J138" s="181">
        <f>SUM(J137:J137)</f>
        <v>25</v>
      </c>
    </row>
    <row r="139" spans="2:10" s="211" customFormat="1" ht="25.5" customHeight="1">
      <c r="B139" s="449" t="s">
        <v>609</v>
      </c>
      <c r="C139" s="450"/>
      <c r="D139" s="450"/>
      <c r="E139" s="450"/>
      <c r="F139" s="450"/>
      <c r="G139" s="450"/>
      <c r="H139" s="450"/>
      <c r="I139" s="450"/>
      <c r="J139" s="451"/>
    </row>
    <row r="140" spans="2:10" ht="18.75">
      <c r="B140" s="139">
        <v>305</v>
      </c>
      <c r="C140" s="139">
        <v>11</v>
      </c>
      <c r="D140" s="139" t="s">
        <v>76</v>
      </c>
      <c r="E140" s="135" t="s">
        <v>164</v>
      </c>
      <c r="F140" s="141">
        <v>14.68635</v>
      </c>
      <c r="G140" s="141">
        <v>100</v>
      </c>
      <c r="H140" s="141">
        <v>9.89185</v>
      </c>
      <c r="I140" s="141">
        <v>15</v>
      </c>
      <c r="J140" s="141">
        <v>100</v>
      </c>
    </row>
    <row r="141" spans="2:10" ht="18.75">
      <c r="B141" s="139"/>
      <c r="C141" s="139"/>
      <c r="D141" s="139"/>
      <c r="E141" s="135" t="s">
        <v>610</v>
      </c>
      <c r="F141" s="143"/>
      <c r="G141" s="141"/>
      <c r="H141" s="144"/>
      <c r="I141" s="143"/>
      <c r="J141" s="141"/>
    </row>
    <row r="142" spans="2:10" ht="18.75">
      <c r="B142" s="139">
        <v>305</v>
      </c>
      <c r="C142" s="139">
        <v>11</v>
      </c>
      <c r="D142" s="139" t="s">
        <v>75</v>
      </c>
      <c r="E142" s="135" t="s">
        <v>36</v>
      </c>
      <c r="F142" s="141">
        <v>7.86757</v>
      </c>
      <c r="G142" s="141">
        <v>20</v>
      </c>
      <c r="H142" s="141">
        <v>2.7251</v>
      </c>
      <c r="I142" s="141">
        <v>5</v>
      </c>
      <c r="J142" s="141">
        <v>10</v>
      </c>
    </row>
    <row r="143" spans="2:10" ht="18.75">
      <c r="B143" s="139">
        <v>305</v>
      </c>
      <c r="C143" s="139" t="s">
        <v>75</v>
      </c>
      <c r="D143" s="139" t="s">
        <v>74</v>
      </c>
      <c r="E143" s="135" t="s">
        <v>113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</row>
    <row r="144" spans="2:10" ht="18.75">
      <c r="B144" s="139"/>
      <c r="C144" s="139"/>
      <c r="D144" s="139"/>
      <c r="E144" s="135"/>
      <c r="F144" s="141"/>
      <c r="G144" s="141"/>
      <c r="H144" s="141"/>
      <c r="I144" s="141"/>
      <c r="J144" s="141"/>
    </row>
    <row r="145" spans="2:10" s="131" customFormat="1" ht="20.25" customHeight="1">
      <c r="B145" s="32"/>
      <c r="C145" s="32"/>
      <c r="D145" s="32"/>
      <c r="E145" s="175" t="s">
        <v>228</v>
      </c>
      <c r="F145" s="181">
        <f>SUM(F140:F143)</f>
        <v>22.553919999999998</v>
      </c>
      <c r="G145" s="181">
        <f>SUM(G140:G143)</f>
        <v>120</v>
      </c>
      <c r="H145" s="181">
        <f>SUM(H140:H143)</f>
        <v>12.61695</v>
      </c>
      <c r="I145" s="181">
        <f>SUM(I140:I143)</f>
        <v>20</v>
      </c>
      <c r="J145" s="181">
        <f>SUM(J140:J143)</f>
        <v>110</v>
      </c>
    </row>
    <row r="146" spans="2:10" s="211" customFormat="1" ht="18.75">
      <c r="B146" s="457" t="s">
        <v>591</v>
      </c>
      <c r="C146" s="458"/>
      <c r="D146" s="458"/>
      <c r="E146" s="458"/>
      <c r="F146" s="458"/>
      <c r="G146" s="458"/>
      <c r="H146" s="458"/>
      <c r="I146" s="458"/>
      <c r="J146" s="459"/>
    </row>
    <row r="147" spans="2:10" ht="16.5" customHeight="1">
      <c r="B147" s="139">
        <v>307</v>
      </c>
      <c r="C147" s="139" t="s">
        <v>75</v>
      </c>
      <c r="D147" s="139" t="s">
        <v>74</v>
      </c>
      <c r="E147" s="135" t="s">
        <v>167</v>
      </c>
      <c r="F147" s="141">
        <v>0</v>
      </c>
      <c r="G147" s="141">
        <v>20</v>
      </c>
      <c r="H147" s="141">
        <v>0.38247</v>
      </c>
      <c r="I147" s="141">
        <v>0.38</v>
      </c>
      <c r="J147" s="141">
        <v>20</v>
      </c>
    </row>
    <row r="148" spans="2:10" ht="15.75" customHeight="1">
      <c r="B148" s="139">
        <v>307</v>
      </c>
      <c r="C148" s="139" t="s">
        <v>75</v>
      </c>
      <c r="D148" s="139" t="s">
        <v>75</v>
      </c>
      <c r="E148" s="135" t="s">
        <v>166</v>
      </c>
      <c r="F148" s="141">
        <v>0</v>
      </c>
      <c r="G148" s="141">
        <v>10</v>
      </c>
      <c r="H148" s="141">
        <v>0.94521</v>
      </c>
      <c r="I148" s="141">
        <v>0</v>
      </c>
      <c r="J148" s="141">
        <v>30</v>
      </c>
    </row>
    <row r="149" spans="2:10" ht="18" customHeight="1">
      <c r="B149" s="139">
        <v>307</v>
      </c>
      <c r="C149" s="139" t="s">
        <v>75</v>
      </c>
      <c r="D149" s="139" t="s">
        <v>76</v>
      </c>
      <c r="E149" s="135" t="s">
        <v>403</v>
      </c>
      <c r="F149" s="141">
        <v>0</v>
      </c>
      <c r="G149" s="141">
        <v>5</v>
      </c>
      <c r="H149" s="141">
        <v>0</v>
      </c>
      <c r="I149" s="141">
        <v>0</v>
      </c>
      <c r="J149" s="141">
        <v>5</v>
      </c>
    </row>
    <row r="150" spans="2:10" s="67" customFormat="1" ht="18.75" customHeight="1">
      <c r="B150" s="183">
        <v>307</v>
      </c>
      <c r="C150" s="183" t="s">
        <v>75</v>
      </c>
      <c r="D150" s="183" t="s">
        <v>79</v>
      </c>
      <c r="E150" s="184" t="s">
        <v>185</v>
      </c>
      <c r="F150" s="145">
        <v>0.05</v>
      </c>
      <c r="G150" s="145">
        <v>3</v>
      </c>
      <c r="H150" s="145">
        <v>1.80452</v>
      </c>
      <c r="I150" s="145">
        <v>2</v>
      </c>
      <c r="J150" s="145">
        <v>4.5</v>
      </c>
    </row>
    <row r="151" spans="2:10" ht="16.5" customHeight="1">
      <c r="B151" s="139"/>
      <c r="C151" s="139"/>
      <c r="D151" s="139"/>
      <c r="E151" s="135" t="s">
        <v>183</v>
      </c>
      <c r="F151" s="141"/>
      <c r="G151" s="141"/>
      <c r="H151" s="144"/>
      <c r="I151" s="141"/>
      <c r="J151" s="141"/>
    </row>
    <row r="152" spans="2:10" ht="18.75">
      <c r="B152" s="139">
        <v>307</v>
      </c>
      <c r="C152" s="139" t="s">
        <v>75</v>
      </c>
      <c r="D152" s="139" t="s">
        <v>82</v>
      </c>
      <c r="E152" s="135" t="s">
        <v>37</v>
      </c>
      <c r="F152" s="141">
        <v>3.75087</v>
      </c>
      <c r="G152" s="141">
        <v>3</v>
      </c>
      <c r="H152" s="141">
        <v>0</v>
      </c>
      <c r="I152" s="141">
        <v>0</v>
      </c>
      <c r="J152" s="141">
        <v>3</v>
      </c>
    </row>
    <row r="153" spans="2:10" ht="18.75" customHeight="1">
      <c r="B153" s="139">
        <v>307</v>
      </c>
      <c r="C153" s="139">
        <v>11</v>
      </c>
      <c r="D153" s="139" t="s">
        <v>74</v>
      </c>
      <c r="E153" s="135" t="s">
        <v>165</v>
      </c>
      <c r="F153" s="141">
        <v>0</v>
      </c>
      <c r="G153" s="141">
        <v>5</v>
      </c>
      <c r="H153" s="141">
        <v>0</v>
      </c>
      <c r="I153" s="141">
        <v>0</v>
      </c>
      <c r="J153" s="141">
        <v>0</v>
      </c>
    </row>
    <row r="154" spans="2:10" ht="18.75" customHeight="1">
      <c r="B154" s="139">
        <v>307</v>
      </c>
      <c r="C154" s="139">
        <v>13</v>
      </c>
      <c r="D154" s="139" t="s">
        <v>74</v>
      </c>
      <c r="E154" s="135" t="s">
        <v>458</v>
      </c>
      <c r="F154" s="141">
        <v>0</v>
      </c>
      <c r="G154" s="141">
        <v>3</v>
      </c>
      <c r="H154" s="141">
        <v>0.45634</v>
      </c>
      <c r="I154" s="141">
        <v>0.46</v>
      </c>
      <c r="J154" s="141">
        <v>3</v>
      </c>
    </row>
    <row r="155" spans="2:10" ht="18.75" customHeight="1">
      <c r="B155" s="139">
        <v>307</v>
      </c>
      <c r="C155" s="139">
        <v>11</v>
      </c>
      <c r="D155" s="139" t="s">
        <v>75</v>
      </c>
      <c r="E155" s="135" t="s">
        <v>414</v>
      </c>
      <c r="F155" s="141">
        <v>0</v>
      </c>
      <c r="G155" s="141">
        <v>5</v>
      </c>
      <c r="H155" s="141">
        <v>0</v>
      </c>
      <c r="I155" s="141">
        <v>0</v>
      </c>
      <c r="J155" s="141">
        <v>5</v>
      </c>
    </row>
    <row r="156" spans="2:10" ht="18.75" customHeight="1">
      <c r="B156" s="139">
        <v>307</v>
      </c>
      <c r="C156" s="139">
        <v>14</v>
      </c>
      <c r="D156" s="139" t="s">
        <v>75</v>
      </c>
      <c r="E156" s="135" t="s">
        <v>430</v>
      </c>
      <c r="F156" s="141">
        <v>0</v>
      </c>
      <c r="G156" s="141">
        <v>5</v>
      </c>
      <c r="H156" s="141">
        <v>0</v>
      </c>
      <c r="I156" s="141">
        <v>0</v>
      </c>
      <c r="J156" s="141">
        <v>5</v>
      </c>
    </row>
    <row r="157" spans="2:10" ht="18.75" customHeight="1">
      <c r="B157" s="139">
        <v>307</v>
      </c>
      <c r="C157" s="139">
        <v>14</v>
      </c>
      <c r="D157" s="139" t="s">
        <v>76</v>
      </c>
      <c r="E157" s="135" t="s">
        <v>246</v>
      </c>
      <c r="F157" s="141">
        <v>0</v>
      </c>
      <c r="G157" s="141">
        <v>10</v>
      </c>
      <c r="H157" s="141">
        <v>0</v>
      </c>
      <c r="I157" s="141">
        <v>0</v>
      </c>
      <c r="J157" s="141">
        <v>10</v>
      </c>
    </row>
    <row r="158" spans="2:10" s="209" customFormat="1" ht="37.5">
      <c r="B158" s="146">
        <v>307</v>
      </c>
      <c r="C158" s="146">
        <v>14</v>
      </c>
      <c r="D158" s="146" t="s">
        <v>74</v>
      </c>
      <c r="E158" s="185" t="s">
        <v>536</v>
      </c>
      <c r="F158" s="147">
        <v>9.69801</v>
      </c>
      <c r="G158" s="147">
        <v>100</v>
      </c>
      <c r="H158" s="147">
        <v>5.39732</v>
      </c>
      <c r="I158" s="147">
        <v>11</v>
      </c>
      <c r="J158" s="147">
        <v>30</v>
      </c>
    </row>
    <row r="159" spans="2:10" ht="18.75">
      <c r="B159" s="139">
        <v>307</v>
      </c>
      <c r="C159" s="139">
        <v>26</v>
      </c>
      <c r="D159" s="139" t="s">
        <v>74</v>
      </c>
      <c r="E159" s="135" t="s">
        <v>247</v>
      </c>
      <c r="F159" s="141">
        <v>0</v>
      </c>
      <c r="G159" s="141">
        <v>50</v>
      </c>
      <c r="H159" s="141">
        <v>0</v>
      </c>
      <c r="I159" s="141">
        <v>0</v>
      </c>
      <c r="J159" s="141">
        <v>20</v>
      </c>
    </row>
    <row r="160" spans="2:10" ht="16.5">
      <c r="B160" s="139">
        <v>307</v>
      </c>
      <c r="C160" s="139">
        <v>26</v>
      </c>
      <c r="D160" s="139" t="s">
        <v>75</v>
      </c>
      <c r="E160" s="155" t="s">
        <v>38</v>
      </c>
      <c r="F160" s="141">
        <v>0</v>
      </c>
      <c r="G160" s="141">
        <v>10</v>
      </c>
      <c r="H160" s="141">
        <v>0</v>
      </c>
      <c r="I160" s="141">
        <v>0</v>
      </c>
      <c r="J160" s="141">
        <v>0</v>
      </c>
    </row>
    <row r="161" spans="2:10" ht="18" customHeight="1">
      <c r="B161" s="139"/>
      <c r="C161" s="139"/>
      <c r="D161" s="139"/>
      <c r="E161" s="135" t="s">
        <v>39</v>
      </c>
      <c r="F161" s="143"/>
      <c r="G161" s="141"/>
      <c r="H161" s="160"/>
      <c r="I161" s="141"/>
      <c r="J161" s="141"/>
    </row>
    <row r="162" spans="2:10" s="133" customFormat="1" ht="15.75" customHeight="1">
      <c r="B162" s="33"/>
      <c r="C162" s="33"/>
      <c r="D162" s="33"/>
      <c r="E162" s="174" t="s">
        <v>228</v>
      </c>
      <c r="F162" s="180">
        <f>SUM(F147:F161)</f>
        <v>13.49888</v>
      </c>
      <c r="G162" s="180">
        <f>SUM(G147:G161)</f>
        <v>229</v>
      </c>
      <c r="H162" s="180">
        <f>SUM(H147:H161)</f>
        <v>8.985859999999999</v>
      </c>
      <c r="I162" s="180">
        <f>SUM(I147:I161)</f>
        <v>13.84</v>
      </c>
      <c r="J162" s="180">
        <f>SUM(J147:J161)</f>
        <v>135.5</v>
      </c>
    </row>
    <row r="163" spans="2:10" ht="18.75">
      <c r="B163" s="475" t="s">
        <v>118</v>
      </c>
      <c r="C163" s="476"/>
      <c r="D163" s="476"/>
      <c r="E163" s="476"/>
      <c r="F163" s="476"/>
      <c r="G163" s="476"/>
      <c r="H163" s="476"/>
      <c r="I163" s="476"/>
      <c r="J163" s="477"/>
    </row>
    <row r="164" spans="2:10" ht="17.25" customHeight="1">
      <c r="B164" s="163"/>
      <c r="C164" s="163"/>
      <c r="D164" s="163"/>
      <c r="E164" s="186" t="s">
        <v>271</v>
      </c>
      <c r="F164" s="182"/>
      <c r="G164" s="141"/>
      <c r="H164" s="143"/>
      <c r="I164" s="143"/>
      <c r="J164" s="141"/>
    </row>
    <row r="165" spans="2:10" s="377" customFormat="1" ht="18" customHeight="1">
      <c r="B165" s="139">
        <v>308</v>
      </c>
      <c r="C165" s="139">
        <v>14</v>
      </c>
      <c r="D165" s="139" t="s">
        <v>74</v>
      </c>
      <c r="E165" s="218" t="s">
        <v>370</v>
      </c>
      <c r="F165" s="164">
        <v>0</v>
      </c>
      <c r="G165" s="164">
        <v>20</v>
      </c>
      <c r="H165" s="164">
        <v>0</v>
      </c>
      <c r="I165" s="164">
        <v>0</v>
      </c>
      <c r="J165" s="164">
        <v>20</v>
      </c>
    </row>
    <row r="166" spans="2:10" s="377" customFormat="1" ht="18" customHeight="1">
      <c r="B166" s="139">
        <v>308</v>
      </c>
      <c r="C166" s="139">
        <v>14</v>
      </c>
      <c r="D166" s="139" t="s">
        <v>75</v>
      </c>
      <c r="E166" s="156" t="s">
        <v>361</v>
      </c>
      <c r="F166" s="164">
        <v>0</v>
      </c>
      <c r="G166" s="164">
        <v>50</v>
      </c>
      <c r="H166" s="164">
        <v>0</v>
      </c>
      <c r="I166" s="164">
        <v>0</v>
      </c>
      <c r="J166" s="164">
        <v>50</v>
      </c>
    </row>
    <row r="167" spans="2:10" s="377" customFormat="1" ht="18" customHeight="1">
      <c r="B167" s="139">
        <v>308</v>
      </c>
      <c r="C167" s="139">
        <v>14</v>
      </c>
      <c r="D167" s="139" t="s">
        <v>76</v>
      </c>
      <c r="E167" s="156" t="s">
        <v>273</v>
      </c>
      <c r="F167" s="164">
        <v>2.17714</v>
      </c>
      <c r="G167" s="164">
        <v>40</v>
      </c>
      <c r="H167" s="164">
        <v>0</v>
      </c>
      <c r="I167" s="164">
        <v>0</v>
      </c>
      <c r="J167" s="164">
        <v>40</v>
      </c>
    </row>
    <row r="168" spans="2:10" s="377" customFormat="1" ht="18" customHeight="1">
      <c r="B168" s="139">
        <v>308</v>
      </c>
      <c r="C168" s="139">
        <v>14</v>
      </c>
      <c r="D168" s="139" t="s">
        <v>79</v>
      </c>
      <c r="E168" s="156" t="s">
        <v>248</v>
      </c>
      <c r="F168" s="164">
        <v>0</v>
      </c>
      <c r="G168" s="164">
        <v>5</v>
      </c>
      <c r="H168" s="164">
        <v>0</v>
      </c>
      <c r="I168" s="164">
        <v>0</v>
      </c>
      <c r="J168" s="164">
        <v>5</v>
      </c>
    </row>
    <row r="169" spans="2:10" s="377" customFormat="1" ht="18" customHeight="1">
      <c r="B169" s="163">
        <v>308</v>
      </c>
      <c r="C169" s="163">
        <v>14</v>
      </c>
      <c r="D169" s="139" t="s">
        <v>81</v>
      </c>
      <c r="E169" s="156" t="s">
        <v>534</v>
      </c>
      <c r="F169" s="164">
        <v>0</v>
      </c>
      <c r="G169" s="164">
        <v>500</v>
      </c>
      <c r="H169" s="164">
        <v>0</v>
      </c>
      <c r="I169" s="164">
        <v>0</v>
      </c>
      <c r="J169" s="164">
        <v>200</v>
      </c>
    </row>
    <row r="170" spans="2:10" s="377" customFormat="1" ht="18" customHeight="1">
      <c r="B170" s="163">
        <v>308</v>
      </c>
      <c r="C170" s="163">
        <v>14</v>
      </c>
      <c r="D170" s="139" t="s">
        <v>82</v>
      </c>
      <c r="E170" s="156" t="s">
        <v>535</v>
      </c>
      <c r="F170" s="164">
        <v>0</v>
      </c>
      <c r="G170" s="164">
        <v>100</v>
      </c>
      <c r="H170" s="164">
        <v>0</v>
      </c>
      <c r="I170" s="164">
        <v>0</v>
      </c>
      <c r="J170" s="164">
        <v>50</v>
      </c>
    </row>
    <row r="171" spans="2:10" ht="9.75" customHeight="1">
      <c r="B171" s="163"/>
      <c r="C171" s="163"/>
      <c r="D171" s="139"/>
      <c r="E171" s="156"/>
      <c r="F171" s="141"/>
      <c r="G171" s="141"/>
      <c r="H171" s="141"/>
      <c r="I171" s="141"/>
      <c r="J171" s="141"/>
    </row>
    <row r="172" spans="2:10" ht="18.75">
      <c r="B172" s="163"/>
      <c r="C172" s="163"/>
      <c r="D172" s="163"/>
      <c r="E172" s="378" t="s">
        <v>272</v>
      </c>
      <c r="F172" s="143"/>
      <c r="G172" s="141"/>
      <c r="H172" s="143"/>
      <c r="I172" s="143"/>
      <c r="J172" s="141"/>
    </row>
    <row r="173" spans="2:10" ht="18.75">
      <c r="B173" s="139">
        <v>308</v>
      </c>
      <c r="C173" s="139">
        <v>11</v>
      </c>
      <c r="D173" s="139" t="s">
        <v>74</v>
      </c>
      <c r="E173" s="135" t="s">
        <v>51</v>
      </c>
      <c r="F173" s="141">
        <v>0</v>
      </c>
      <c r="G173" s="141">
        <v>50</v>
      </c>
      <c r="H173" s="141">
        <v>0</v>
      </c>
      <c r="I173" s="141">
        <v>0</v>
      </c>
      <c r="J173" s="141">
        <v>0</v>
      </c>
    </row>
    <row r="174" spans="2:10" ht="18.75">
      <c r="B174" s="139">
        <v>308</v>
      </c>
      <c r="C174" s="139">
        <v>11</v>
      </c>
      <c r="D174" s="139" t="s">
        <v>75</v>
      </c>
      <c r="E174" s="135" t="s">
        <v>120</v>
      </c>
      <c r="F174" s="141">
        <v>0</v>
      </c>
      <c r="G174" s="141">
        <v>100</v>
      </c>
      <c r="H174" s="141">
        <v>0</v>
      </c>
      <c r="I174" s="141">
        <v>0</v>
      </c>
      <c r="J174" s="141">
        <v>0</v>
      </c>
    </row>
    <row r="175" spans="2:10" ht="18.75">
      <c r="B175" s="139">
        <v>308</v>
      </c>
      <c r="C175" s="139">
        <v>11</v>
      </c>
      <c r="D175" s="139" t="s">
        <v>76</v>
      </c>
      <c r="E175" s="135" t="s">
        <v>353</v>
      </c>
      <c r="F175" s="141">
        <v>0</v>
      </c>
      <c r="G175" s="141">
        <v>25</v>
      </c>
      <c r="H175" s="141">
        <v>0</v>
      </c>
      <c r="I175" s="141">
        <v>0</v>
      </c>
      <c r="J175" s="141">
        <v>0</v>
      </c>
    </row>
    <row r="176" spans="2:10" ht="18.75">
      <c r="B176" s="139">
        <v>308</v>
      </c>
      <c r="C176" s="139">
        <v>11</v>
      </c>
      <c r="D176" s="139" t="s">
        <v>79</v>
      </c>
      <c r="E176" s="135" t="s">
        <v>656</v>
      </c>
      <c r="F176" s="141">
        <v>0</v>
      </c>
      <c r="G176" s="141">
        <v>0</v>
      </c>
      <c r="H176" s="141">
        <v>0</v>
      </c>
      <c r="I176" s="141">
        <v>0</v>
      </c>
      <c r="J176" s="141">
        <v>6</v>
      </c>
    </row>
    <row r="177" spans="2:10" ht="18.75">
      <c r="B177" s="139">
        <v>308</v>
      </c>
      <c r="C177" s="139">
        <v>11</v>
      </c>
      <c r="D177" s="139" t="s">
        <v>82</v>
      </c>
      <c r="E177" s="135" t="s">
        <v>252</v>
      </c>
      <c r="F177" s="141">
        <v>0</v>
      </c>
      <c r="G177" s="141">
        <v>0</v>
      </c>
      <c r="H177" s="141">
        <v>0</v>
      </c>
      <c r="I177" s="141">
        <v>0</v>
      </c>
      <c r="J177" s="141">
        <v>10</v>
      </c>
    </row>
    <row r="178" spans="2:10" ht="18.75">
      <c r="B178" s="139">
        <v>308</v>
      </c>
      <c r="C178" s="139">
        <v>11</v>
      </c>
      <c r="D178" s="139" t="s">
        <v>77</v>
      </c>
      <c r="E178" s="135" t="s">
        <v>332</v>
      </c>
      <c r="F178" s="141">
        <v>0</v>
      </c>
      <c r="G178" s="141">
        <v>0</v>
      </c>
      <c r="H178" s="141">
        <v>0</v>
      </c>
      <c r="I178" s="141">
        <v>0</v>
      </c>
      <c r="J178" s="141">
        <v>50</v>
      </c>
    </row>
    <row r="179" spans="2:10" ht="18.75">
      <c r="B179" s="139">
        <v>308</v>
      </c>
      <c r="C179" s="139">
        <v>11</v>
      </c>
      <c r="D179" s="139" t="s">
        <v>78</v>
      </c>
      <c r="E179" s="135" t="s">
        <v>111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</row>
    <row r="180" spans="2:10" ht="18.75">
      <c r="B180" s="139">
        <v>308</v>
      </c>
      <c r="C180" s="139">
        <v>11</v>
      </c>
      <c r="D180" s="139" t="s">
        <v>103</v>
      </c>
      <c r="E180" s="135" t="s">
        <v>174</v>
      </c>
      <c r="F180" s="141">
        <v>0</v>
      </c>
      <c r="G180" s="141">
        <v>0</v>
      </c>
      <c r="H180" s="141">
        <v>0</v>
      </c>
      <c r="I180" s="141">
        <v>0</v>
      </c>
      <c r="J180" s="141">
        <v>5</v>
      </c>
    </row>
    <row r="181" spans="2:10" ht="18.75">
      <c r="B181" s="139">
        <v>308</v>
      </c>
      <c r="C181" s="139">
        <v>11</v>
      </c>
      <c r="D181" s="139" t="s">
        <v>142</v>
      </c>
      <c r="E181" s="135" t="s">
        <v>52</v>
      </c>
      <c r="F181" s="141">
        <v>0</v>
      </c>
      <c r="G181" s="141">
        <v>5</v>
      </c>
      <c r="H181" s="141">
        <v>0</v>
      </c>
      <c r="I181" s="141">
        <v>0</v>
      </c>
      <c r="J181" s="141">
        <v>15</v>
      </c>
    </row>
    <row r="182" spans="2:10" ht="18.75">
      <c r="B182" s="139">
        <v>308</v>
      </c>
      <c r="C182" s="139">
        <v>11</v>
      </c>
      <c r="D182" s="139" t="s">
        <v>189</v>
      </c>
      <c r="E182" s="135" t="s">
        <v>53</v>
      </c>
      <c r="F182" s="141">
        <v>0</v>
      </c>
      <c r="G182" s="141">
        <v>0</v>
      </c>
      <c r="H182" s="141">
        <v>0</v>
      </c>
      <c r="I182" s="141">
        <v>0</v>
      </c>
      <c r="J182" s="141">
        <v>20</v>
      </c>
    </row>
    <row r="183" spans="2:10" ht="18.75">
      <c r="B183" s="139">
        <v>308</v>
      </c>
      <c r="C183" s="139">
        <v>11</v>
      </c>
      <c r="D183" s="139" t="s">
        <v>190</v>
      </c>
      <c r="E183" s="135" t="s">
        <v>369</v>
      </c>
      <c r="F183" s="141">
        <v>0</v>
      </c>
      <c r="G183" s="141">
        <v>10</v>
      </c>
      <c r="H183" s="141">
        <v>0</v>
      </c>
      <c r="I183" s="141">
        <v>0</v>
      </c>
      <c r="J183" s="141">
        <v>10</v>
      </c>
    </row>
    <row r="184" spans="2:10" ht="18.75">
      <c r="B184" s="139">
        <v>308</v>
      </c>
      <c r="C184" s="139">
        <v>11</v>
      </c>
      <c r="D184" s="139" t="s">
        <v>191</v>
      </c>
      <c r="E184" s="135" t="s">
        <v>415</v>
      </c>
      <c r="F184" s="141">
        <v>0</v>
      </c>
      <c r="G184" s="145">
        <v>50</v>
      </c>
      <c r="H184" s="141">
        <v>35.62918</v>
      </c>
      <c r="I184" s="141">
        <v>40</v>
      </c>
      <c r="J184" s="145">
        <v>50</v>
      </c>
    </row>
    <row r="185" spans="2:10" ht="18.75">
      <c r="B185" s="139">
        <v>308</v>
      </c>
      <c r="C185" s="139">
        <v>11</v>
      </c>
      <c r="D185" s="139" t="s">
        <v>192</v>
      </c>
      <c r="E185" s="135" t="s">
        <v>273</v>
      </c>
      <c r="F185" s="141">
        <v>5.82361</v>
      </c>
      <c r="G185" s="145">
        <v>40</v>
      </c>
      <c r="H185" s="141">
        <f>6.38829+3.5</f>
        <v>9.88829</v>
      </c>
      <c r="I185" s="141">
        <v>13.89</v>
      </c>
      <c r="J185" s="145">
        <v>40</v>
      </c>
    </row>
    <row r="186" spans="2:10" ht="18.75">
      <c r="B186" s="139">
        <v>308</v>
      </c>
      <c r="C186" s="139">
        <v>11</v>
      </c>
      <c r="D186" s="139" t="s">
        <v>259</v>
      </c>
      <c r="E186" s="135" t="s">
        <v>460</v>
      </c>
      <c r="F186" s="141">
        <v>3.24912</v>
      </c>
      <c r="G186" s="141">
        <v>50</v>
      </c>
      <c r="H186" s="144">
        <v>0</v>
      </c>
      <c r="I186" s="141">
        <v>0</v>
      </c>
      <c r="J186" s="141">
        <v>50</v>
      </c>
    </row>
    <row r="187" spans="2:10" ht="18.75">
      <c r="B187" s="139">
        <v>308</v>
      </c>
      <c r="C187" s="139">
        <v>11</v>
      </c>
      <c r="D187" s="139">
        <v>33</v>
      </c>
      <c r="E187" s="135" t="s">
        <v>173</v>
      </c>
      <c r="F187" s="141">
        <v>0.42284</v>
      </c>
      <c r="G187" s="141">
        <v>50</v>
      </c>
      <c r="H187" s="141">
        <v>0</v>
      </c>
      <c r="I187" s="141">
        <v>0</v>
      </c>
      <c r="J187" s="141">
        <v>40</v>
      </c>
    </row>
    <row r="188" spans="2:10" ht="15.75">
      <c r="B188" s="139"/>
      <c r="C188" s="139"/>
      <c r="D188" s="139"/>
      <c r="E188" s="158" t="s">
        <v>416</v>
      </c>
      <c r="F188" s="141"/>
      <c r="G188" s="141"/>
      <c r="H188" s="144"/>
      <c r="I188" s="143"/>
      <c r="J188" s="141"/>
    </row>
    <row r="189" spans="2:10" ht="1.5" customHeight="1">
      <c r="B189" s="139"/>
      <c r="C189" s="139"/>
      <c r="D189" s="139"/>
      <c r="E189" s="135"/>
      <c r="F189" s="141"/>
      <c r="G189" s="141"/>
      <c r="H189" s="141"/>
      <c r="I189" s="141"/>
      <c r="J189" s="141"/>
    </row>
    <row r="190" spans="2:10" ht="23.25" customHeight="1">
      <c r="B190" s="139"/>
      <c r="C190" s="139"/>
      <c r="D190" s="139"/>
      <c r="E190" s="374" t="s">
        <v>651</v>
      </c>
      <c r="F190" s="141"/>
      <c r="G190" s="141"/>
      <c r="H190" s="141"/>
      <c r="I190" s="141"/>
      <c r="J190" s="141"/>
    </row>
    <row r="191" spans="2:10" ht="8.25" customHeight="1">
      <c r="B191" s="139"/>
      <c r="C191" s="139"/>
      <c r="D191" s="139"/>
      <c r="E191" s="135"/>
      <c r="F191" s="141"/>
      <c r="G191" s="141"/>
      <c r="H191" s="141"/>
      <c r="I191" s="141"/>
      <c r="J191" s="141"/>
    </row>
    <row r="192" spans="2:10" ht="22.5" customHeight="1">
      <c r="B192" s="139">
        <v>308</v>
      </c>
      <c r="C192" s="139">
        <v>11</v>
      </c>
      <c r="D192" s="139" t="s">
        <v>257</v>
      </c>
      <c r="E192" s="135" t="s">
        <v>48</v>
      </c>
      <c r="F192" s="141">
        <v>0</v>
      </c>
      <c r="G192" s="141">
        <v>0</v>
      </c>
      <c r="H192" s="141">
        <v>0</v>
      </c>
      <c r="I192" s="141">
        <v>0</v>
      </c>
      <c r="J192" s="141">
        <v>25</v>
      </c>
    </row>
    <row r="193" spans="2:10" ht="22.5" customHeight="1">
      <c r="B193" s="139">
        <v>308</v>
      </c>
      <c r="C193" s="139">
        <v>11</v>
      </c>
      <c r="D193" s="139" t="s">
        <v>258</v>
      </c>
      <c r="E193" s="135" t="s">
        <v>42</v>
      </c>
      <c r="F193" s="141">
        <v>0</v>
      </c>
      <c r="G193" s="141">
        <v>35</v>
      </c>
      <c r="H193" s="141">
        <v>9.61964</v>
      </c>
      <c r="I193" s="141">
        <v>19.62</v>
      </c>
      <c r="J193" s="141">
        <v>40</v>
      </c>
    </row>
    <row r="194" spans="2:10" ht="22.5" customHeight="1">
      <c r="B194" s="139">
        <v>308</v>
      </c>
      <c r="C194" s="139">
        <v>11</v>
      </c>
      <c r="D194" s="139" t="s">
        <v>260</v>
      </c>
      <c r="E194" s="156" t="s">
        <v>47</v>
      </c>
      <c r="F194" s="141">
        <v>0.99767</v>
      </c>
      <c r="G194" s="145">
        <v>40</v>
      </c>
      <c r="H194" s="141">
        <v>0</v>
      </c>
      <c r="I194" s="141">
        <v>0</v>
      </c>
      <c r="J194" s="145">
        <v>30</v>
      </c>
    </row>
    <row r="195" spans="2:10" ht="18.75">
      <c r="B195" s="139"/>
      <c r="C195" s="139"/>
      <c r="D195" s="139"/>
      <c r="E195" s="135" t="s">
        <v>80</v>
      </c>
      <c r="F195" s="141"/>
      <c r="G195" s="141"/>
      <c r="H195" s="144"/>
      <c r="I195" s="143"/>
      <c r="J195" s="141"/>
    </row>
    <row r="196" spans="2:10" ht="22.5" customHeight="1">
      <c r="B196" s="139">
        <v>308</v>
      </c>
      <c r="C196" s="139">
        <v>11</v>
      </c>
      <c r="D196" s="139" t="s">
        <v>261</v>
      </c>
      <c r="E196" s="135" t="s">
        <v>168</v>
      </c>
      <c r="F196" s="141">
        <v>0.26056</v>
      </c>
      <c r="G196" s="141">
        <v>80</v>
      </c>
      <c r="H196" s="141">
        <f>59.88621-6</f>
        <v>53.88621</v>
      </c>
      <c r="I196" s="141">
        <v>69.89</v>
      </c>
      <c r="J196" s="141">
        <v>70</v>
      </c>
    </row>
    <row r="197" spans="2:10" ht="18.75">
      <c r="B197" s="139">
        <v>308</v>
      </c>
      <c r="C197" s="139">
        <v>11</v>
      </c>
      <c r="D197" s="139" t="s">
        <v>263</v>
      </c>
      <c r="E197" s="156" t="s">
        <v>652</v>
      </c>
      <c r="F197" s="141">
        <v>0</v>
      </c>
      <c r="G197" s="141">
        <v>20</v>
      </c>
      <c r="H197" s="141">
        <v>0</v>
      </c>
      <c r="I197" s="141">
        <v>0</v>
      </c>
      <c r="J197" s="141">
        <v>20</v>
      </c>
    </row>
    <row r="198" spans="2:10" ht="18.75">
      <c r="B198" s="139"/>
      <c r="C198" s="139"/>
      <c r="D198" s="139"/>
      <c r="E198" s="156" t="s">
        <v>360</v>
      </c>
      <c r="F198" s="141"/>
      <c r="G198" s="141"/>
      <c r="H198" s="160"/>
      <c r="I198" s="141"/>
      <c r="J198" s="141"/>
    </row>
    <row r="199" spans="2:10" ht="18.75">
      <c r="B199" s="139">
        <v>308</v>
      </c>
      <c r="C199" s="139">
        <v>11</v>
      </c>
      <c r="D199" s="139" t="s">
        <v>264</v>
      </c>
      <c r="E199" s="156" t="s">
        <v>473</v>
      </c>
      <c r="F199" s="141">
        <v>12.77225</v>
      </c>
      <c r="G199" s="141">
        <v>25</v>
      </c>
      <c r="H199" s="160">
        <v>3.26648</v>
      </c>
      <c r="I199" s="141">
        <v>3.5</v>
      </c>
      <c r="J199" s="141">
        <v>20</v>
      </c>
    </row>
    <row r="200" spans="2:10" ht="18.75">
      <c r="B200" s="139">
        <v>308</v>
      </c>
      <c r="C200" s="139">
        <v>11</v>
      </c>
      <c r="D200" s="139" t="s">
        <v>265</v>
      </c>
      <c r="E200" s="156" t="s">
        <v>492</v>
      </c>
      <c r="F200" s="141">
        <v>79.55654</v>
      </c>
      <c r="G200" s="141">
        <v>100</v>
      </c>
      <c r="H200" s="141">
        <f>84.33004-30</f>
        <v>54.33004</v>
      </c>
      <c r="I200" s="141">
        <v>100</v>
      </c>
      <c r="J200" s="141">
        <v>150</v>
      </c>
    </row>
    <row r="201" spans="2:10" ht="18.75">
      <c r="B201" s="139">
        <v>308</v>
      </c>
      <c r="C201" s="139">
        <v>11</v>
      </c>
      <c r="D201" s="139" t="s">
        <v>267</v>
      </c>
      <c r="E201" s="156" t="s">
        <v>363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</row>
    <row r="202" spans="2:10" ht="18.75">
      <c r="B202" s="139">
        <v>308</v>
      </c>
      <c r="C202" s="139">
        <v>11</v>
      </c>
      <c r="D202" s="139" t="s">
        <v>268</v>
      </c>
      <c r="E202" s="135" t="s">
        <v>404</v>
      </c>
      <c r="F202" s="141">
        <v>738.48594</v>
      </c>
      <c r="G202" s="141">
        <v>800</v>
      </c>
      <c r="H202" s="141">
        <f>301.94573-36</f>
        <v>265.94573</v>
      </c>
      <c r="I202" s="141">
        <v>300</v>
      </c>
      <c r="J202" s="141">
        <v>700</v>
      </c>
    </row>
    <row r="203" spans="2:10" ht="18.75">
      <c r="B203" s="139">
        <v>308</v>
      </c>
      <c r="C203" s="139">
        <v>11</v>
      </c>
      <c r="D203" s="139" t="s">
        <v>269</v>
      </c>
      <c r="E203" s="135" t="s">
        <v>434</v>
      </c>
      <c r="F203" s="141">
        <v>8.99667</v>
      </c>
      <c r="G203" s="141">
        <v>50</v>
      </c>
      <c r="H203" s="141">
        <v>7.93648</v>
      </c>
      <c r="I203" s="141">
        <v>13</v>
      </c>
      <c r="J203" s="141">
        <v>30</v>
      </c>
    </row>
    <row r="204" spans="2:10" ht="18.75">
      <c r="B204" s="139">
        <v>308</v>
      </c>
      <c r="C204" s="139">
        <v>11</v>
      </c>
      <c r="D204" s="139">
        <v>32</v>
      </c>
      <c r="E204" s="135" t="s">
        <v>187</v>
      </c>
      <c r="F204" s="141">
        <v>0</v>
      </c>
      <c r="G204" s="141">
        <v>20</v>
      </c>
      <c r="H204" s="141">
        <v>0</v>
      </c>
      <c r="I204" s="141">
        <v>0</v>
      </c>
      <c r="J204" s="141">
        <v>20</v>
      </c>
    </row>
    <row r="205" spans="2:10" ht="18" customHeight="1">
      <c r="B205" s="139">
        <v>308</v>
      </c>
      <c r="C205" s="139">
        <v>11</v>
      </c>
      <c r="D205" s="139">
        <v>34</v>
      </c>
      <c r="E205" s="135" t="s">
        <v>186</v>
      </c>
      <c r="F205" s="141">
        <v>12.27585</v>
      </c>
      <c r="G205" s="141">
        <v>35</v>
      </c>
      <c r="H205" s="141">
        <v>16.8685</v>
      </c>
      <c r="I205" s="141">
        <v>27.87</v>
      </c>
      <c r="J205" s="141">
        <v>50</v>
      </c>
    </row>
    <row r="206" spans="2:10" ht="18" customHeight="1">
      <c r="B206" s="139">
        <v>308</v>
      </c>
      <c r="C206" s="139">
        <v>11</v>
      </c>
      <c r="D206" s="139">
        <v>35</v>
      </c>
      <c r="E206" s="135" t="s">
        <v>40</v>
      </c>
      <c r="F206" s="141">
        <v>148.75851</v>
      </c>
      <c r="G206" s="141">
        <v>400</v>
      </c>
      <c r="H206" s="141">
        <v>0</v>
      </c>
      <c r="I206" s="141">
        <v>0</v>
      </c>
      <c r="J206" s="141">
        <v>350</v>
      </c>
    </row>
    <row r="207" spans="2:10" ht="18" customHeight="1">
      <c r="B207" s="139">
        <v>308</v>
      </c>
      <c r="C207" s="139">
        <v>11</v>
      </c>
      <c r="D207" s="139">
        <v>36</v>
      </c>
      <c r="E207" s="135" t="s">
        <v>475</v>
      </c>
      <c r="F207" s="141">
        <v>0</v>
      </c>
      <c r="G207" s="141">
        <v>80</v>
      </c>
      <c r="H207" s="141">
        <v>0</v>
      </c>
      <c r="I207" s="141">
        <v>0</v>
      </c>
      <c r="J207" s="141">
        <v>80</v>
      </c>
    </row>
    <row r="208" spans="2:10" ht="18" customHeight="1">
      <c r="B208" s="189">
        <v>308</v>
      </c>
      <c r="C208" s="189">
        <v>11</v>
      </c>
      <c r="D208" s="189">
        <v>37</v>
      </c>
      <c r="E208" s="190" t="s">
        <v>417</v>
      </c>
      <c r="F208" s="147">
        <v>2.98017</v>
      </c>
      <c r="G208" s="141">
        <v>200</v>
      </c>
      <c r="H208" s="191">
        <v>6.42348</v>
      </c>
      <c r="I208" s="141">
        <v>10</v>
      </c>
      <c r="J208" s="141">
        <v>100</v>
      </c>
    </row>
    <row r="209" spans="2:10" ht="18" customHeight="1">
      <c r="B209" s="139">
        <v>308</v>
      </c>
      <c r="C209" s="139">
        <v>11</v>
      </c>
      <c r="D209" s="139">
        <v>40</v>
      </c>
      <c r="E209" s="135" t="s">
        <v>352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</row>
    <row r="210" spans="2:10" ht="18" customHeight="1">
      <c r="B210" s="139"/>
      <c r="C210" s="139"/>
      <c r="D210" s="139"/>
      <c r="E210" s="135" t="s">
        <v>250</v>
      </c>
      <c r="F210" s="141"/>
      <c r="G210" s="141"/>
      <c r="H210" s="144"/>
      <c r="I210" s="141"/>
      <c r="J210" s="141"/>
    </row>
    <row r="211" spans="2:11" ht="18" customHeight="1">
      <c r="B211" s="139">
        <v>308</v>
      </c>
      <c r="C211" s="139">
        <v>11</v>
      </c>
      <c r="D211" s="139">
        <v>42</v>
      </c>
      <c r="E211" s="155" t="s">
        <v>405</v>
      </c>
      <c r="F211" s="147">
        <v>167.46586</v>
      </c>
      <c r="G211" s="141">
        <v>1000</v>
      </c>
      <c r="H211" s="141">
        <f>311.53018-15.05</f>
        <v>296.48017999999996</v>
      </c>
      <c r="I211" s="141">
        <f>365-36.5</f>
        <v>328.5</v>
      </c>
      <c r="J211" s="141">
        <v>800</v>
      </c>
      <c r="K211" s="69"/>
    </row>
    <row r="212" spans="2:10" ht="18" customHeight="1">
      <c r="B212" s="139">
        <v>308</v>
      </c>
      <c r="C212" s="139">
        <v>11</v>
      </c>
      <c r="D212" s="139">
        <v>23</v>
      </c>
      <c r="E212" s="155" t="s">
        <v>654</v>
      </c>
      <c r="F212" s="147">
        <v>0</v>
      </c>
      <c r="G212" s="141">
        <v>0</v>
      </c>
      <c r="H212" s="141">
        <v>0</v>
      </c>
      <c r="I212" s="141">
        <v>0</v>
      </c>
      <c r="J212" s="141">
        <v>20</v>
      </c>
    </row>
    <row r="213" spans="2:10" ht="18.75">
      <c r="B213" s="139">
        <v>308</v>
      </c>
      <c r="C213" s="139">
        <v>11</v>
      </c>
      <c r="D213" s="139" t="s">
        <v>262</v>
      </c>
      <c r="E213" s="156" t="s">
        <v>357</v>
      </c>
      <c r="F213" s="141">
        <v>0</v>
      </c>
      <c r="G213" s="141">
        <v>0</v>
      </c>
      <c r="H213" s="141">
        <v>0</v>
      </c>
      <c r="I213" s="141">
        <v>0</v>
      </c>
      <c r="J213" s="141">
        <v>20</v>
      </c>
    </row>
    <row r="214" spans="2:10" ht="18" customHeight="1">
      <c r="B214" s="139">
        <v>308</v>
      </c>
      <c r="C214" s="139">
        <v>11</v>
      </c>
      <c r="D214" s="139">
        <v>51</v>
      </c>
      <c r="E214" s="375" t="s">
        <v>477</v>
      </c>
      <c r="F214" s="141">
        <v>0</v>
      </c>
      <c r="G214" s="141">
        <v>600</v>
      </c>
      <c r="H214" s="141">
        <v>0</v>
      </c>
      <c r="I214" s="141">
        <v>0</v>
      </c>
      <c r="J214" s="141">
        <v>600</v>
      </c>
    </row>
    <row r="215" spans="2:10" ht="18" customHeight="1">
      <c r="B215" s="139">
        <v>308</v>
      </c>
      <c r="C215" s="139">
        <v>11</v>
      </c>
      <c r="D215" s="139">
        <v>52</v>
      </c>
      <c r="E215" s="375" t="s">
        <v>478</v>
      </c>
      <c r="F215" s="141">
        <v>0</v>
      </c>
      <c r="G215" s="141">
        <v>300</v>
      </c>
      <c r="H215" s="141">
        <v>0</v>
      </c>
      <c r="I215" s="141">
        <v>0</v>
      </c>
      <c r="J215" s="141">
        <v>300</v>
      </c>
    </row>
    <row r="216" spans="2:10" s="213" customFormat="1" ht="18" customHeight="1">
      <c r="B216" s="139">
        <v>308</v>
      </c>
      <c r="C216" s="139">
        <v>11</v>
      </c>
      <c r="D216" s="139">
        <v>53</v>
      </c>
      <c r="E216" s="375" t="s">
        <v>486</v>
      </c>
      <c r="F216" s="141">
        <v>0</v>
      </c>
      <c r="G216" s="141">
        <v>100</v>
      </c>
      <c r="H216" s="141">
        <v>13.2646</v>
      </c>
      <c r="I216" s="141">
        <v>13.26</v>
      </c>
      <c r="J216" s="141">
        <v>100</v>
      </c>
    </row>
    <row r="217" spans="2:10" ht="18" customHeight="1">
      <c r="B217" s="139">
        <v>308</v>
      </c>
      <c r="C217" s="139">
        <v>11</v>
      </c>
      <c r="D217" s="139">
        <v>54</v>
      </c>
      <c r="E217" s="375" t="s">
        <v>543</v>
      </c>
      <c r="F217" s="141">
        <v>0</v>
      </c>
      <c r="G217" s="141">
        <v>20</v>
      </c>
      <c r="H217" s="141">
        <v>0</v>
      </c>
      <c r="I217" s="141">
        <v>0</v>
      </c>
      <c r="J217" s="141">
        <v>20</v>
      </c>
    </row>
    <row r="218" spans="2:10" ht="18" customHeight="1">
      <c r="B218" s="139">
        <v>308</v>
      </c>
      <c r="C218" s="139">
        <v>11</v>
      </c>
      <c r="D218" s="139">
        <v>55</v>
      </c>
      <c r="E218" s="375" t="s">
        <v>571</v>
      </c>
      <c r="F218" s="141">
        <v>20.66</v>
      </c>
      <c r="G218" s="145">
        <v>20</v>
      </c>
      <c r="H218" s="141">
        <v>7.02846</v>
      </c>
      <c r="I218" s="141">
        <v>7.5</v>
      </c>
      <c r="J218" s="145">
        <v>500</v>
      </c>
    </row>
    <row r="219" spans="2:10" ht="18.75">
      <c r="B219" s="139">
        <v>308</v>
      </c>
      <c r="C219" s="139">
        <v>11</v>
      </c>
      <c r="D219" s="139" t="s">
        <v>256</v>
      </c>
      <c r="E219" s="196" t="s">
        <v>146</v>
      </c>
      <c r="F219" s="141">
        <v>13.40919</v>
      </c>
      <c r="G219" s="141">
        <v>25</v>
      </c>
      <c r="H219" s="141">
        <v>0</v>
      </c>
      <c r="I219" s="141">
        <v>10</v>
      </c>
      <c r="J219" s="141">
        <v>25</v>
      </c>
    </row>
    <row r="220" spans="2:10" ht="18.75">
      <c r="B220" s="139">
        <v>308</v>
      </c>
      <c r="C220" s="139">
        <v>11</v>
      </c>
      <c r="D220" s="139" t="s">
        <v>266</v>
      </c>
      <c r="E220" s="197" t="s">
        <v>362</v>
      </c>
      <c r="F220" s="141">
        <v>0</v>
      </c>
      <c r="G220" s="141">
        <v>0</v>
      </c>
      <c r="H220" s="141">
        <v>0</v>
      </c>
      <c r="I220" s="141">
        <v>0</v>
      </c>
      <c r="J220" s="141">
        <v>500</v>
      </c>
    </row>
    <row r="221" spans="2:10" ht="8.25" customHeight="1">
      <c r="B221" s="139"/>
      <c r="C221" s="139"/>
      <c r="D221" s="139"/>
      <c r="E221" s="197"/>
      <c r="F221" s="141"/>
      <c r="G221" s="141"/>
      <c r="H221" s="141"/>
      <c r="I221" s="141"/>
      <c r="J221" s="141"/>
    </row>
    <row r="222" spans="2:10" ht="20.25">
      <c r="B222" s="136"/>
      <c r="C222" s="136"/>
      <c r="D222" s="136"/>
      <c r="E222" s="388" t="s">
        <v>669</v>
      </c>
      <c r="F222" s="136"/>
      <c r="G222" s="136"/>
      <c r="H222" s="136"/>
      <c r="I222" s="136"/>
      <c r="J222" s="136"/>
    </row>
    <row r="223" spans="2:10" ht="9" customHeight="1">
      <c r="B223" s="136"/>
      <c r="C223" s="136"/>
      <c r="D223" s="136"/>
      <c r="E223" s="196"/>
      <c r="F223" s="136"/>
      <c r="G223" s="136"/>
      <c r="H223" s="136"/>
      <c r="I223" s="136"/>
      <c r="J223" s="136"/>
    </row>
    <row r="224" spans="2:10" ht="37.5">
      <c r="B224" s="146">
        <v>308</v>
      </c>
      <c r="C224" s="146">
        <v>12</v>
      </c>
      <c r="D224" s="146" t="s">
        <v>74</v>
      </c>
      <c r="E224" s="190" t="s">
        <v>670</v>
      </c>
      <c r="F224" s="147">
        <v>0</v>
      </c>
      <c r="G224" s="147">
        <v>0</v>
      </c>
      <c r="H224" s="147">
        <v>39.11</v>
      </c>
      <c r="I224" s="147">
        <v>45</v>
      </c>
      <c r="J224" s="147">
        <v>100</v>
      </c>
    </row>
    <row r="225" spans="2:11" ht="18.75">
      <c r="B225" s="139">
        <v>308</v>
      </c>
      <c r="C225" s="139">
        <v>12</v>
      </c>
      <c r="D225" s="139" t="s">
        <v>75</v>
      </c>
      <c r="E225" s="156" t="s">
        <v>668</v>
      </c>
      <c r="F225" s="147">
        <v>0</v>
      </c>
      <c r="G225" s="147">
        <v>0</v>
      </c>
      <c r="H225" s="141">
        <v>3.69</v>
      </c>
      <c r="I225" s="141">
        <v>8</v>
      </c>
      <c r="J225" s="141">
        <v>23</v>
      </c>
      <c r="K225" s="69"/>
    </row>
    <row r="226" spans="2:10" ht="18.75">
      <c r="B226" s="139">
        <v>308</v>
      </c>
      <c r="C226" s="139">
        <v>12</v>
      </c>
      <c r="D226" s="139" t="s">
        <v>76</v>
      </c>
      <c r="E226" s="135" t="s">
        <v>404</v>
      </c>
      <c r="F226" s="147">
        <v>0</v>
      </c>
      <c r="G226" s="147">
        <v>0</v>
      </c>
      <c r="H226" s="141">
        <v>40</v>
      </c>
      <c r="I226" s="141">
        <v>50</v>
      </c>
      <c r="J226" s="141">
        <v>100</v>
      </c>
    </row>
    <row r="227" spans="2:11" ht="18.75">
      <c r="B227" s="139">
        <v>308</v>
      </c>
      <c r="C227" s="139">
        <v>12</v>
      </c>
      <c r="D227" s="139" t="s">
        <v>79</v>
      </c>
      <c r="E227" s="135" t="s">
        <v>434</v>
      </c>
      <c r="F227" s="147">
        <v>0</v>
      </c>
      <c r="G227" s="147">
        <v>0</v>
      </c>
      <c r="H227" s="141">
        <v>7.93648</v>
      </c>
      <c r="I227" s="141">
        <v>13</v>
      </c>
      <c r="J227" s="141">
        <v>50</v>
      </c>
      <c r="K227" s="69"/>
    </row>
    <row r="228" spans="2:11" ht="6.75" customHeight="1">
      <c r="B228" s="139"/>
      <c r="C228" s="139"/>
      <c r="D228" s="139"/>
      <c r="E228" s="135"/>
      <c r="F228" s="147"/>
      <c r="G228" s="147"/>
      <c r="H228" s="141"/>
      <c r="I228" s="141"/>
      <c r="J228" s="141"/>
      <c r="K228" s="69"/>
    </row>
    <row r="229" spans="2:10" ht="18" customHeight="1">
      <c r="B229" s="139"/>
      <c r="C229" s="139"/>
      <c r="D229" s="139"/>
      <c r="E229" s="194" t="s">
        <v>249</v>
      </c>
      <c r="F229" s="141"/>
      <c r="G229" s="141"/>
      <c r="H229" s="141"/>
      <c r="I229" s="141"/>
      <c r="J229" s="141"/>
    </row>
    <row r="230" spans="2:10" ht="9.75" customHeight="1">
      <c r="B230" s="139"/>
      <c r="C230" s="139"/>
      <c r="D230" s="139"/>
      <c r="E230" s="195"/>
      <c r="F230" s="141"/>
      <c r="G230" s="141"/>
      <c r="H230" s="141"/>
      <c r="I230" s="141"/>
      <c r="J230" s="141"/>
    </row>
    <row r="231" spans="2:10" ht="18.75" customHeight="1">
      <c r="B231" s="139">
        <v>308</v>
      </c>
      <c r="C231" s="139">
        <v>13</v>
      </c>
      <c r="D231" s="139" t="s">
        <v>74</v>
      </c>
      <c r="E231" s="155" t="s">
        <v>43</v>
      </c>
      <c r="F231" s="141">
        <v>0</v>
      </c>
      <c r="G231" s="141">
        <v>20</v>
      </c>
      <c r="H231" s="141">
        <v>0</v>
      </c>
      <c r="I231" s="141">
        <v>0</v>
      </c>
      <c r="J231" s="141">
        <v>10</v>
      </c>
    </row>
    <row r="232" spans="2:10" ht="18.75" customHeight="1">
      <c r="B232" s="139">
        <v>308</v>
      </c>
      <c r="C232" s="139">
        <v>13</v>
      </c>
      <c r="D232" s="139" t="s">
        <v>75</v>
      </c>
      <c r="E232" s="135" t="s">
        <v>44</v>
      </c>
      <c r="F232" s="141">
        <f>7.11762+1.20221</f>
        <v>8.31983</v>
      </c>
      <c r="G232" s="141">
        <v>20</v>
      </c>
      <c r="H232" s="141">
        <v>0</v>
      </c>
      <c r="I232" s="141">
        <v>0</v>
      </c>
      <c r="J232" s="141">
        <v>20</v>
      </c>
    </row>
    <row r="233" spans="2:10" ht="18.75" customHeight="1">
      <c r="B233" s="139">
        <v>308</v>
      </c>
      <c r="C233" s="139">
        <v>13</v>
      </c>
      <c r="D233" s="139" t="s">
        <v>76</v>
      </c>
      <c r="E233" s="135" t="s">
        <v>45</v>
      </c>
      <c r="F233" s="141">
        <v>0</v>
      </c>
      <c r="G233" s="141">
        <v>70</v>
      </c>
      <c r="H233" s="141">
        <v>0</v>
      </c>
      <c r="I233" s="141">
        <v>0</v>
      </c>
      <c r="J233" s="141">
        <v>50</v>
      </c>
    </row>
    <row r="234" spans="2:10" ht="18.75" customHeight="1">
      <c r="B234" s="139"/>
      <c r="C234" s="139"/>
      <c r="D234" s="139"/>
      <c r="E234" s="135" t="s">
        <v>188</v>
      </c>
      <c r="F234" s="141"/>
      <c r="G234" s="141"/>
      <c r="H234" s="144"/>
      <c r="I234" s="160"/>
      <c r="J234" s="141"/>
    </row>
    <row r="235" spans="2:10" ht="18.75" customHeight="1">
      <c r="B235" s="139">
        <v>308</v>
      </c>
      <c r="C235" s="139">
        <v>13</v>
      </c>
      <c r="D235" s="139" t="s">
        <v>79</v>
      </c>
      <c r="E235" s="135" t="s">
        <v>195</v>
      </c>
      <c r="F235" s="141">
        <v>0</v>
      </c>
      <c r="G235" s="141">
        <v>4000</v>
      </c>
      <c r="H235" s="141">
        <v>187.5</v>
      </c>
      <c r="I235" s="141">
        <v>0</v>
      </c>
      <c r="J235" s="141">
        <f>G235-H235</f>
        <v>3812.5</v>
      </c>
    </row>
    <row r="236" spans="2:10" ht="18.75" customHeight="1">
      <c r="B236" s="139">
        <v>308</v>
      </c>
      <c r="C236" s="139">
        <v>13</v>
      </c>
      <c r="D236" s="139" t="s">
        <v>81</v>
      </c>
      <c r="E236" s="156" t="s">
        <v>431</v>
      </c>
      <c r="F236" s="141">
        <v>0</v>
      </c>
      <c r="G236" s="141">
        <v>50</v>
      </c>
      <c r="H236" s="141">
        <v>1.18796</v>
      </c>
      <c r="I236" s="141">
        <v>1.5</v>
      </c>
      <c r="J236" s="141">
        <v>15</v>
      </c>
    </row>
    <row r="237" spans="2:10" ht="18.75" customHeight="1">
      <c r="B237" s="163">
        <v>308</v>
      </c>
      <c r="C237" s="139">
        <v>13</v>
      </c>
      <c r="D237" s="245" t="s">
        <v>82</v>
      </c>
      <c r="E237" s="135" t="s">
        <v>439</v>
      </c>
      <c r="F237" s="141">
        <v>0</v>
      </c>
      <c r="G237" s="141">
        <v>20</v>
      </c>
      <c r="H237" s="141">
        <v>0</v>
      </c>
      <c r="I237" s="141">
        <v>0</v>
      </c>
      <c r="J237" s="141">
        <v>20</v>
      </c>
    </row>
    <row r="238" spans="2:10" s="212" customFormat="1" ht="18.75" customHeight="1">
      <c r="B238" s="189">
        <v>308</v>
      </c>
      <c r="C238" s="139">
        <v>13</v>
      </c>
      <c r="D238" s="189" t="s">
        <v>77</v>
      </c>
      <c r="E238" s="192" t="s">
        <v>251</v>
      </c>
      <c r="F238" s="141">
        <v>0</v>
      </c>
      <c r="G238" s="141">
        <v>5</v>
      </c>
      <c r="H238" s="191">
        <v>0</v>
      </c>
      <c r="I238" s="141">
        <v>0</v>
      </c>
      <c r="J238" s="141">
        <v>5</v>
      </c>
    </row>
    <row r="239" spans="2:10" ht="18.75" customHeight="1">
      <c r="B239" s="139">
        <v>308</v>
      </c>
      <c r="C239" s="139">
        <v>13</v>
      </c>
      <c r="D239" s="139" t="s">
        <v>78</v>
      </c>
      <c r="E239" s="135" t="s">
        <v>41</v>
      </c>
      <c r="F239" s="141">
        <v>0</v>
      </c>
      <c r="G239" s="141">
        <v>5</v>
      </c>
      <c r="H239" s="141">
        <v>0</v>
      </c>
      <c r="I239" s="141">
        <v>0</v>
      </c>
      <c r="J239" s="141">
        <v>10</v>
      </c>
    </row>
    <row r="240" spans="2:10" ht="25.5" customHeight="1">
      <c r="B240" s="163"/>
      <c r="C240" s="163"/>
      <c r="D240" s="163"/>
      <c r="E240" s="186" t="s">
        <v>169</v>
      </c>
      <c r="F240" s="143"/>
      <c r="G240" s="141"/>
      <c r="H240" s="143"/>
      <c r="I240" s="143"/>
      <c r="J240" s="141"/>
    </row>
    <row r="241" spans="2:10" ht="28.5" customHeight="1">
      <c r="B241" s="139">
        <v>308</v>
      </c>
      <c r="C241" s="139">
        <v>11</v>
      </c>
      <c r="D241" s="139">
        <v>43</v>
      </c>
      <c r="E241" s="135" t="s">
        <v>376</v>
      </c>
      <c r="F241" s="141">
        <v>0</v>
      </c>
      <c r="G241" s="141">
        <v>50</v>
      </c>
      <c r="H241" s="141">
        <v>0</v>
      </c>
      <c r="I241" s="141">
        <v>0</v>
      </c>
      <c r="J241" s="141">
        <v>50</v>
      </c>
    </row>
    <row r="242" spans="2:10" ht="10.5" customHeight="1">
      <c r="B242" s="163"/>
      <c r="C242" s="163"/>
      <c r="D242" s="163"/>
      <c r="E242" s="135"/>
      <c r="F242" s="143"/>
      <c r="G242" s="141"/>
      <c r="H242" s="143"/>
      <c r="I242" s="143"/>
      <c r="J242" s="141"/>
    </row>
    <row r="243" spans="2:10" ht="18.75">
      <c r="B243" s="163"/>
      <c r="C243" s="163"/>
      <c r="D243" s="163"/>
      <c r="E243" s="196" t="s">
        <v>335</v>
      </c>
      <c r="F243" s="143"/>
      <c r="G243" s="141"/>
      <c r="H243" s="143"/>
      <c r="I243" s="143"/>
      <c r="J243" s="141"/>
    </row>
    <row r="244" spans="2:10" ht="14.25" customHeight="1">
      <c r="B244" s="163"/>
      <c r="C244" s="163"/>
      <c r="D244" s="163"/>
      <c r="E244" s="135"/>
      <c r="F244" s="143"/>
      <c r="G244" s="141"/>
      <c r="H244" s="143"/>
      <c r="I244" s="143"/>
      <c r="J244" s="141"/>
    </row>
    <row r="245" spans="2:10" ht="18.75">
      <c r="B245" s="139">
        <v>308</v>
      </c>
      <c r="C245" s="139">
        <v>11</v>
      </c>
      <c r="D245" s="139">
        <v>44</v>
      </c>
      <c r="E245" s="135" t="s">
        <v>55</v>
      </c>
      <c r="F245" s="141">
        <v>0</v>
      </c>
      <c r="G245" s="141">
        <v>20</v>
      </c>
      <c r="H245" s="141">
        <v>0</v>
      </c>
      <c r="I245" s="141">
        <v>0</v>
      </c>
      <c r="J245" s="141">
        <v>20</v>
      </c>
    </row>
    <row r="246" spans="2:10" s="209" customFormat="1" ht="37.5">
      <c r="B246" s="146">
        <v>308</v>
      </c>
      <c r="C246" s="146">
        <v>11</v>
      </c>
      <c r="D246" s="146">
        <v>45</v>
      </c>
      <c r="E246" s="185" t="s">
        <v>440</v>
      </c>
      <c r="F246" s="147">
        <v>15.29198</v>
      </c>
      <c r="G246" s="147">
        <v>50</v>
      </c>
      <c r="H246" s="147">
        <v>5.34631</v>
      </c>
      <c r="I246" s="147">
        <v>9.35</v>
      </c>
      <c r="J246" s="147">
        <v>50</v>
      </c>
    </row>
    <row r="247" spans="2:10" ht="18.75">
      <c r="B247" s="139">
        <v>308</v>
      </c>
      <c r="C247" s="139">
        <v>11</v>
      </c>
      <c r="D247" s="139">
        <v>46</v>
      </c>
      <c r="E247" s="135" t="s">
        <v>366</v>
      </c>
      <c r="F247" s="147">
        <v>1.19901</v>
      </c>
      <c r="G247" s="141">
        <v>10</v>
      </c>
      <c r="H247" s="141">
        <v>0</v>
      </c>
      <c r="I247" s="141">
        <v>0.5</v>
      </c>
      <c r="J247" s="141">
        <v>10</v>
      </c>
    </row>
    <row r="248" spans="2:10" ht="18.75">
      <c r="B248" s="139">
        <v>308</v>
      </c>
      <c r="C248" s="139">
        <v>11</v>
      </c>
      <c r="D248" s="139">
        <v>47</v>
      </c>
      <c r="E248" s="135" t="s">
        <v>367</v>
      </c>
      <c r="F248" s="141">
        <v>30.57781</v>
      </c>
      <c r="G248" s="141">
        <v>100</v>
      </c>
      <c r="H248" s="141">
        <v>31.62732</v>
      </c>
      <c r="I248" s="141">
        <v>36.63</v>
      </c>
      <c r="J248" s="141">
        <v>100</v>
      </c>
    </row>
    <row r="249" spans="2:10" ht="18.75">
      <c r="B249" s="139">
        <v>308</v>
      </c>
      <c r="C249" s="139">
        <v>11</v>
      </c>
      <c r="D249" s="139">
        <v>48</v>
      </c>
      <c r="E249" s="379" t="s">
        <v>657</v>
      </c>
      <c r="F249" s="141">
        <v>91.65826</v>
      </c>
      <c r="G249" s="141">
        <v>250</v>
      </c>
      <c r="H249" s="141">
        <v>129.57296</v>
      </c>
      <c r="I249" s="141">
        <v>169.97</v>
      </c>
      <c r="J249" s="141">
        <v>671.88</v>
      </c>
    </row>
    <row r="250" spans="2:10" ht="18.75">
      <c r="B250" s="139">
        <v>308</v>
      </c>
      <c r="C250" s="139">
        <v>11</v>
      </c>
      <c r="D250" s="139">
        <v>49</v>
      </c>
      <c r="E250" s="135" t="s">
        <v>235</v>
      </c>
      <c r="F250" s="141">
        <v>0</v>
      </c>
      <c r="G250" s="141">
        <v>0</v>
      </c>
      <c r="H250" s="141">
        <v>0</v>
      </c>
      <c r="I250" s="141">
        <v>0</v>
      </c>
      <c r="J250" s="141">
        <v>0</v>
      </c>
    </row>
    <row r="251" spans="2:10" ht="25.5" customHeight="1">
      <c r="B251" s="139">
        <v>308</v>
      </c>
      <c r="C251" s="139">
        <v>11</v>
      </c>
      <c r="D251" s="139">
        <v>39</v>
      </c>
      <c r="E251" s="135" t="s">
        <v>54</v>
      </c>
      <c r="F251" s="141">
        <v>0</v>
      </c>
      <c r="G251" s="141">
        <v>5</v>
      </c>
      <c r="H251" s="141">
        <v>0</v>
      </c>
      <c r="I251" s="141">
        <v>0</v>
      </c>
      <c r="J251" s="141">
        <v>5</v>
      </c>
    </row>
    <row r="252" spans="2:10" ht="16.5">
      <c r="B252" s="139"/>
      <c r="C252" s="139"/>
      <c r="D252" s="139"/>
      <c r="E252" s="159"/>
      <c r="F252" s="141"/>
      <c r="G252" s="141"/>
      <c r="H252" s="141"/>
      <c r="I252" s="141"/>
      <c r="J252" s="141"/>
    </row>
    <row r="253" spans="2:10" ht="12.75" customHeight="1">
      <c r="B253" s="139"/>
      <c r="C253" s="139"/>
      <c r="D253" s="139"/>
      <c r="E253" s="135"/>
      <c r="F253" s="141"/>
      <c r="G253" s="141"/>
      <c r="H253" s="141"/>
      <c r="I253" s="141"/>
      <c r="J253" s="141"/>
    </row>
    <row r="254" spans="2:10" ht="18.75">
      <c r="B254" s="139"/>
      <c r="C254" s="139"/>
      <c r="D254" s="139"/>
      <c r="E254" s="197" t="s">
        <v>650</v>
      </c>
      <c r="F254" s="141"/>
      <c r="G254" s="141"/>
      <c r="H254" s="141"/>
      <c r="I254" s="141"/>
      <c r="J254" s="141"/>
    </row>
    <row r="255" spans="2:10" ht="27" customHeight="1">
      <c r="B255" s="139"/>
      <c r="C255" s="139"/>
      <c r="D255" s="139"/>
      <c r="E255" s="186" t="s">
        <v>46</v>
      </c>
      <c r="F255" s="141"/>
      <c r="G255" s="141"/>
      <c r="H255" s="141"/>
      <c r="I255" s="141"/>
      <c r="J255" s="141"/>
    </row>
    <row r="256" spans="2:10" ht="18.75">
      <c r="B256" s="139"/>
      <c r="C256" s="139"/>
      <c r="D256" s="139"/>
      <c r="E256" s="186"/>
      <c r="F256" s="141"/>
      <c r="G256" s="141"/>
      <c r="H256" s="141"/>
      <c r="I256" s="141"/>
      <c r="J256" s="141"/>
    </row>
    <row r="257" spans="2:10" s="209" customFormat="1" ht="72.75" customHeight="1">
      <c r="B257" s="146">
        <v>308</v>
      </c>
      <c r="C257" s="146">
        <v>15</v>
      </c>
      <c r="D257" s="146" t="s">
        <v>74</v>
      </c>
      <c r="E257" s="165" t="s">
        <v>653</v>
      </c>
      <c r="F257" s="147">
        <v>62.26222</v>
      </c>
      <c r="G257" s="147">
        <v>200</v>
      </c>
      <c r="H257" s="380">
        <v>2.542</v>
      </c>
      <c r="I257" s="147">
        <v>10</v>
      </c>
      <c r="J257" s="147">
        <v>300</v>
      </c>
    </row>
    <row r="258" spans="2:13" s="133" customFormat="1" ht="33" customHeight="1">
      <c r="B258" s="198"/>
      <c r="C258" s="198"/>
      <c r="D258" s="199"/>
      <c r="E258" s="270" t="s">
        <v>228</v>
      </c>
      <c r="F258" s="180">
        <f>SUM(F165:F257)</f>
        <v>1427.60103</v>
      </c>
      <c r="G258" s="180">
        <f>SUM(G165:G257)</f>
        <v>9920</v>
      </c>
      <c r="H258" s="180">
        <f>SUM(H165:H257)</f>
        <v>1229.0802999999999</v>
      </c>
      <c r="I258" s="180">
        <f>SUM(I165:I257)</f>
        <v>1300.98</v>
      </c>
      <c r="J258" s="180">
        <f>SUM(J165:J257)</f>
        <v>10653.38</v>
      </c>
      <c r="K258" s="389"/>
      <c r="L258" s="389"/>
      <c r="M258" s="389"/>
    </row>
    <row r="259" spans="2:10" ht="22.5" customHeight="1">
      <c r="B259" s="472" t="s">
        <v>525</v>
      </c>
      <c r="C259" s="473"/>
      <c r="D259" s="473"/>
      <c r="E259" s="473"/>
      <c r="F259" s="473"/>
      <c r="G259" s="473"/>
      <c r="H259" s="473"/>
      <c r="I259" s="473"/>
      <c r="J259" s="474"/>
    </row>
    <row r="260" spans="2:10" ht="12" customHeight="1">
      <c r="B260" s="139"/>
      <c r="C260" s="139"/>
      <c r="D260" s="139"/>
      <c r="E260" s="135"/>
      <c r="F260" s="141"/>
      <c r="G260" s="141"/>
      <c r="H260" s="141"/>
      <c r="I260" s="141"/>
      <c r="J260" s="141"/>
    </row>
    <row r="261" spans="2:10" ht="18.75">
      <c r="B261" s="139">
        <v>309</v>
      </c>
      <c r="C261" s="139" t="s">
        <v>78</v>
      </c>
      <c r="D261" s="139" t="s">
        <v>74</v>
      </c>
      <c r="E261" s="135" t="s">
        <v>212</v>
      </c>
      <c r="F261" s="141">
        <v>24.894</v>
      </c>
      <c r="G261" s="141">
        <v>40</v>
      </c>
      <c r="H261" s="141">
        <v>15.1</v>
      </c>
      <c r="I261" s="141">
        <v>22.44</v>
      </c>
      <c r="J261" s="268">
        <v>30</v>
      </c>
    </row>
    <row r="262" spans="2:10" ht="18.75">
      <c r="B262" s="139">
        <v>309</v>
      </c>
      <c r="C262" s="139" t="s">
        <v>78</v>
      </c>
      <c r="D262" s="139" t="s">
        <v>75</v>
      </c>
      <c r="E262" s="135" t="s">
        <v>125</v>
      </c>
      <c r="F262" s="141">
        <v>79.693</v>
      </c>
      <c r="G262" s="141">
        <v>60</v>
      </c>
      <c r="H262" s="141">
        <v>55.5</v>
      </c>
      <c r="I262" s="141">
        <v>77.68</v>
      </c>
      <c r="J262" s="268">
        <v>70</v>
      </c>
    </row>
    <row r="263" spans="2:10" ht="18.75">
      <c r="B263" s="139">
        <v>309</v>
      </c>
      <c r="C263" s="139" t="s">
        <v>78</v>
      </c>
      <c r="D263" s="139" t="s">
        <v>76</v>
      </c>
      <c r="E263" s="135" t="s">
        <v>126</v>
      </c>
      <c r="F263" s="141">
        <v>0.14</v>
      </c>
      <c r="G263" s="141">
        <v>0</v>
      </c>
      <c r="H263" s="141">
        <v>0</v>
      </c>
      <c r="I263" s="141">
        <v>0</v>
      </c>
      <c r="J263" s="268">
        <v>0</v>
      </c>
    </row>
    <row r="264" spans="2:10" ht="18.75">
      <c r="B264" s="139">
        <v>309</v>
      </c>
      <c r="C264" s="139" t="s">
        <v>78</v>
      </c>
      <c r="D264" s="139" t="s">
        <v>81</v>
      </c>
      <c r="E264" s="135" t="s">
        <v>127</v>
      </c>
      <c r="F264" s="141">
        <v>3</v>
      </c>
      <c r="G264" s="141">
        <v>30</v>
      </c>
      <c r="H264" s="141">
        <v>6.4</v>
      </c>
      <c r="I264" s="141">
        <v>9.6</v>
      </c>
      <c r="J264" s="268">
        <v>15</v>
      </c>
    </row>
    <row r="265" spans="2:10" ht="18.75">
      <c r="B265" s="139">
        <v>309</v>
      </c>
      <c r="C265" s="139" t="s">
        <v>78</v>
      </c>
      <c r="D265" s="139" t="s">
        <v>82</v>
      </c>
      <c r="E265" s="135" t="s">
        <v>176</v>
      </c>
      <c r="F265" s="141">
        <v>0</v>
      </c>
      <c r="G265" s="141">
        <v>20</v>
      </c>
      <c r="H265" s="141">
        <v>0</v>
      </c>
      <c r="I265" s="141">
        <v>6</v>
      </c>
      <c r="J265" s="268">
        <v>10</v>
      </c>
    </row>
    <row r="266" spans="2:10" ht="18.75">
      <c r="B266" s="139">
        <v>309</v>
      </c>
      <c r="C266" s="139" t="s">
        <v>78</v>
      </c>
      <c r="D266" s="139" t="s">
        <v>77</v>
      </c>
      <c r="E266" s="135" t="s">
        <v>474</v>
      </c>
      <c r="F266" s="141">
        <v>0</v>
      </c>
      <c r="G266" s="141">
        <v>0</v>
      </c>
      <c r="H266" s="141">
        <v>0</v>
      </c>
      <c r="I266" s="141">
        <v>0</v>
      </c>
      <c r="J266" s="268">
        <v>1</v>
      </c>
    </row>
    <row r="267" spans="2:10" ht="18.75">
      <c r="B267" s="139">
        <v>309</v>
      </c>
      <c r="C267" s="139" t="s">
        <v>78</v>
      </c>
      <c r="D267" s="139" t="s">
        <v>78</v>
      </c>
      <c r="E267" s="135" t="s">
        <v>193</v>
      </c>
      <c r="F267" s="141">
        <v>1.87</v>
      </c>
      <c r="G267" s="141">
        <v>3</v>
      </c>
      <c r="H267" s="141">
        <v>1.5</v>
      </c>
      <c r="I267" s="141">
        <v>4.9</v>
      </c>
      <c r="J267" s="268">
        <v>4</v>
      </c>
    </row>
    <row r="268" spans="2:10" ht="18.75">
      <c r="B268" s="139">
        <v>309</v>
      </c>
      <c r="C268" s="139" t="s">
        <v>78</v>
      </c>
      <c r="D268" s="139">
        <v>10</v>
      </c>
      <c r="E268" s="135" t="s">
        <v>368</v>
      </c>
      <c r="F268" s="141">
        <v>0</v>
      </c>
      <c r="G268" s="141">
        <v>0</v>
      </c>
      <c r="H268" s="141">
        <v>0</v>
      </c>
      <c r="I268" s="141">
        <v>0</v>
      </c>
      <c r="J268" s="268">
        <v>0</v>
      </c>
    </row>
    <row r="269" spans="2:10" ht="18.75">
      <c r="B269" s="139">
        <v>309</v>
      </c>
      <c r="C269" s="139" t="s">
        <v>78</v>
      </c>
      <c r="D269" s="139">
        <v>11</v>
      </c>
      <c r="E269" s="135" t="s">
        <v>253</v>
      </c>
      <c r="F269" s="141">
        <v>2.45</v>
      </c>
      <c r="G269" s="141">
        <v>0</v>
      </c>
      <c r="H269" s="141">
        <v>0</v>
      </c>
      <c r="I269" s="141">
        <v>0</v>
      </c>
      <c r="J269" s="268">
        <v>1</v>
      </c>
    </row>
    <row r="270" spans="2:10" ht="18.75">
      <c r="B270" s="139">
        <v>309</v>
      </c>
      <c r="C270" s="139" t="s">
        <v>78</v>
      </c>
      <c r="D270" s="139">
        <v>12</v>
      </c>
      <c r="E270" s="135" t="s">
        <v>523</v>
      </c>
      <c r="F270" s="141">
        <v>0</v>
      </c>
      <c r="G270" s="141">
        <v>10.2</v>
      </c>
      <c r="H270" s="141">
        <v>11.77</v>
      </c>
      <c r="I270" s="141">
        <v>13.66</v>
      </c>
      <c r="J270" s="268">
        <v>22</v>
      </c>
    </row>
    <row r="271" spans="2:10" s="131" customFormat="1" ht="18.75">
      <c r="B271" s="32"/>
      <c r="C271" s="32"/>
      <c r="D271" s="32"/>
      <c r="E271" s="161" t="s">
        <v>228</v>
      </c>
      <c r="F271" s="66">
        <f>SUM(F261:F270)</f>
        <v>112.047</v>
      </c>
      <c r="G271" s="66">
        <f>SUM(G261:G270)</f>
        <v>163.2</v>
      </c>
      <c r="H271" s="66">
        <f>SUM(H261:H270)</f>
        <v>90.27</v>
      </c>
      <c r="I271" s="66">
        <f>SUM(I261:I270)</f>
        <v>134.28</v>
      </c>
      <c r="J271" s="66">
        <f>SUM(J261:J270)</f>
        <v>153</v>
      </c>
    </row>
    <row r="272" spans="2:10" ht="36" customHeight="1">
      <c r="B272" s="475" t="s">
        <v>524</v>
      </c>
      <c r="C272" s="476"/>
      <c r="D272" s="476"/>
      <c r="E272" s="476"/>
      <c r="F272" s="476"/>
      <c r="G272" s="476"/>
      <c r="H272" s="476"/>
      <c r="I272" s="476"/>
      <c r="J272" s="477"/>
    </row>
    <row r="273" spans="2:10" ht="18.75">
      <c r="B273" s="139">
        <v>310</v>
      </c>
      <c r="C273" s="139" t="s">
        <v>75</v>
      </c>
      <c r="D273" s="139" t="s">
        <v>74</v>
      </c>
      <c r="E273" s="135" t="s">
        <v>611</v>
      </c>
      <c r="F273" s="141">
        <v>0</v>
      </c>
      <c r="G273" s="141">
        <v>2</v>
      </c>
      <c r="H273" s="141">
        <v>0</v>
      </c>
      <c r="I273" s="141">
        <v>0</v>
      </c>
      <c r="J273" s="141">
        <v>1</v>
      </c>
    </row>
    <row r="274" spans="2:10" ht="32.25" customHeight="1">
      <c r="B274" s="139">
        <v>310</v>
      </c>
      <c r="C274" s="139" t="s">
        <v>75</v>
      </c>
      <c r="D274" s="139" t="s">
        <v>75</v>
      </c>
      <c r="E274" s="135" t="s">
        <v>213</v>
      </c>
      <c r="F274" s="141">
        <v>0</v>
      </c>
      <c r="G274" s="141">
        <v>0.5</v>
      </c>
      <c r="H274" s="141">
        <v>0</v>
      </c>
      <c r="I274" s="141">
        <v>0</v>
      </c>
      <c r="J274" s="141">
        <v>0.5</v>
      </c>
    </row>
    <row r="275" spans="2:10" s="131" customFormat="1" ht="15.75">
      <c r="B275" s="32"/>
      <c r="C275" s="32"/>
      <c r="D275" s="32"/>
      <c r="E275" s="161" t="s">
        <v>228</v>
      </c>
      <c r="F275" s="200">
        <f>SUM(F273:F274)</f>
        <v>0</v>
      </c>
      <c r="G275" s="200">
        <f>SUM(G273:G274)</f>
        <v>2.5</v>
      </c>
      <c r="H275" s="200">
        <f>SUM(H273:H274)</f>
        <v>0</v>
      </c>
      <c r="I275" s="200">
        <f>SUM(I273:I274)</f>
        <v>0</v>
      </c>
      <c r="J275" s="200">
        <f>SUM(J273:J274)</f>
        <v>1.5</v>
      </c>
    </row>
    <row r="276" spans="2:10" ht="18.75">
      <c r="B276" s="472" t="s">
        <v>511</v>
      </c>
      <c r="C276" s="473"/>
      <c r="D276" s="473"/>
      <c r="E276" s="473"/>
      <c r="F276" s="473"/>
      <c r="G276" s="473"/>
      <c r="H276" s="473"/>
      <c r="I276" s="473"/>
      <c r="J276" s="474"/>
    </row>
    <row r="277" spans="2:10" ht="9.75" customHeight="1">
      <c r="B277" s="139"/>
      <c r="C277" s="139"/>
      <c r="D277" s="139"/>
      <c r="E277" s="135"/>
      <c r="F277" s="141"/>
      <c r="G277" s="141"/>
      <c r="H277" s="143"/>
      <c r="I277" s="143"/>
      <c r="J277" s="141"/>
    </row>
    <row r="278" spans="2:10" ht="21.75" customHeight="1">
      <c r="B278" s="139">
        <v>311</v>
      </c>
      <c r="C278" s="139" t="s">
        <v>78</v>
      </c>
      <c r="D278" s="139" t="s">
        <v>76</v>
      </c>
      <c r="E278" s="135" t="s">
        <v>254</v>
      </c>
      <c r="F278" s="141">
        <v>0</v>
      </c>
      <c r="G278" s="141">
        <v>0</v>
      </c>
      <c r="H278" s="141">
        <v>0</v>
      </c>
      <c r="I278" s="141">
        <v>0</v>
      </c>
      <c r="J278" s="141">
        <v>1.5</v>
      </c>
    </row>
    <row r="279" spans="2:10" ht="21.75" customHeight="1">
      <c r="B279" s="139">
        <v>311</v>
      </c>
      <c r="C279" s="139" t="s">
        <v>78</v>
      </c>
      <c r="D279" s="139" t="s">
        <v>74</v>
      </c>
      <c r="E279" s="135" t="s">
        <v>215</v>
      </c>
      <c r="F279" s="141">
        <v>0</v>
      </c>
      <c r="G279" s="141">
        <v>0</v>
      </c>
      <c r="H279" s="141">
        <v>0</v>
      </c>
      <c r="I279" s="141">
        <v>0</v>
      </c>
      <c r="J279" s="141">
        <v>0.5</v>
      </c>
    </row>
    <row r="280" spans="2:10" ht="21.75" customHeight="1">
      <c r="B280" s="139">
        <v>311</v>
      </c>
      <c r="C280" s="139" t="s">
        <v>78</v>
      </c>
      <c r="D280" s="139" t="s">
        <v>75</v>
      </c>
      <c r="E280" s="135" t="s">
        <v>214</v>
      </c>
      <c r="F280" s="141">
        <v>0</v>
      </c>
      <c r="G280" s="141">
        <v>0</v>
      </c>
      <c r="H280" s="141">
        <v>0</v>
      </c>
      <c r="I280" s="141">
        <v>0</v>
      </c>
      <c r="J280" s="141">
        <v>0.2</v>
      </c>
    </row>
    <row r="281" spans="2:10" s="131" customFormat="1" ht="21.75" customHeight="1">
      <c r="B281" s="32"/>
      <c r="C281" s="32"/>
      <c r="D281" s="32"/>
      <c r="E281" s="175" t="s">
        <v>228</v>
      </c>
      <c r="F281" s="95">
        <f>SUM(F278:F280)</f>
        <v>0</v>
      </c>
      <c r="G281" s="95">
        <f>SUM(G278:G280)</f>
        <v>0</v>
      </c>
      <c r="H281" s="95">
        <f>SUM(H278:H280)</f>
        <v>0</v>
      </c>
      <c r="I281" s="95">
        <f>SUM(I278:I280)</f>
        <v>0</v>
      </c>
      <c r="J281" s="95">
        <f>SUM(J278:J280)</f>
        <v>2.2</v>
      </c>
    </row>
    <row r="282" spans="2:10" ht="18.75">
      <c r="B282" s="472" t="s">
        <v>512</v>
      </c>
      <c r="C282" s="473"/>
      <c r="D282" s="473"/>
      <c r="E282" s="473"/>
      <c r="F282" s="473"/>
      <c r="G282" s="473"/>
      <c r="H282" s="473"/>
      <c r="I282" s="473"/>
      <c r="J282" s="474"/>
    </row>
    <row r="283" spans="2:10" ht="18.75">
      <c r="B283" s="139">
        <v>312</v>
      </c>
      <c r="C283" s="139" t="s">
        <v>81</v>
      </c>
      <c r="D283" s="139" t="s">
        <v>74</v>
      </c>
      <c r="E283" s="135" t="s">
        <v>3</v>
      </c>
      <c r="F283" s="141">
        <v>0</v>
      </c>
      <c r="G283" s="141">
        <v>0</v>
      </c>
      <c r="H283" s="141">
        <v>0</v>
      </c>
      <c r="I283" s="141">
        <v>0</v>
      </c>
      <c r="J283" s="141">
        <v>2</v>
      </c>
    </row>
    <row r="284" spans="2:10" ht="25.5" customHeight="1">
      <c r="B284" s="139">
        <v>312</v>
      </c>
      <c r="C284" s="139" t="s">
        <v>81</v>
      </c>
      <c r="D284" s="139" t="s">
        <v>75</v>
      </c>
      <c r="E284" s="135" t="s">
        <v>4</v>
      </c>
      <c r="F284" s="141">
        <v>8.0786</v>
      </c>
      <c r="G284" s="141">
        <v>4</v>
      </c>
      <c r="H284" s="141">
        <v>1.88</v>
      </c>
      <c r="I284" s="141">
        <v>2</v>
      </c>
      <c r="J284" s="141">
        <v>4</v>
      </c>
    </row>
    <row r="285" spans="2:10" ht="25.5" customHeight="1">
      <c r="B285" s="139">
        <v>312</v>
      </c>
      <c r="C285" s="139" t="s">
        <v>81</v>
      </c>
      <c r="D285" s="139" t="s">
        <v>76</v>
      </c>
      <c r="E285" s="135" t="s">
        <v>459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</row>
    <row r="286" spans="2:10" ht="25.5" customHeight="1">
      <c r="B286" s="139">
        <v>312</v>
      </c>
      <c r="C286" s="139" t="s">
        <v>81</v>
      </c>
      <c r="D286" s="139" t="s">
        <v>79</v>
      </c>
      <c r="E286" s="201" t="s">
        <v>216</v>
      </c>
      <c r="F286" s="141">
        <v>0</v>
      </c>
      <c r="G286" s="141">
        <v>0</v>
      </c>
      <c r="H286" s="141">
        <v>0</v>
      </c>
      <c r="I286" s="141">
        <v>0</v>
      </c>
      <c r="J286" s="141">
        <v>5</v>
      </c>
    </row>
    <row r="287" spans="2:10" s="133" customFormat="1" ht="25.5" customHeight="1">
      <c r="B287" s="33"/>
      <c r="C287" s="33"/>
      <c r="D287" s="33"/>
      <c r="E287" s="174" t="s">
        <v>228</v>
      </c>
      <c r="F287" s="180">
        <f>SUM(F283:F286)</f>
        <v>8.0786</v>
      </c>
      <c r="G287" s="180">
        <f>SUM(G283:G286)</f>
        <v>4</v>
      </c>
      <c r="H287" s="180">
        <f>SUM(H283:H286)</f>
        <v>1.88</v>
      </c>
      <c r="I287" s="180">
        <f>SUM(I283:I286)</f>
        <v>2</v>
      </c>
      <c r="J287" s="180">
        <f>SUM(J283:J286)</f>
        <v>11</v>
      </c>
    </row>
    <row r="288" spans="2:10" ht="15.75" customHeight="1">
      <c r="B288" s="139"/>
      <c r="C288" s="139"/>
      <c r="D288" s="139"/>
      <c r="E288" s="135"/>
      <c r="F288" s="141"/>
      <c r="G288" s="141"/>
      <c r="H288" s="143"/>
      <c r="I288" s="143"/>
      <c r="J288" s="141"/>
    </row>
    <row r="289" spans="2:10" ht="25.5" customHeight="1">
      <c r="B289" s="472" t="s">
        <v>255</v>
      </c>
      <c r="C289" s="473"/>
      <c r="D289" s="473"/>
      <c r="E289" s="473"/>
      <c r="F289" s="473"/>
      <c r="G289" s="473"/>
      <c r="H289" s="473"/>
      <c r="I289" s="473"/>
      <c r="J289" s="474"/>
    </row>
    <row r="290" spans="2:10" ht="23.25" customHeight="1">
      <c r="B290" s="139">
        <v>313</v>
      </c>
      <c r="C290" s="139" t="s">
        <v>75</v>
      </c>
      <c r="D290" s="139" t="s">
        <v>74</v>
      </c>
      <c r="E290" s="135" t="s">
        <v>217</v>
      </c>
      <c r="F290" s="141">
        <v>18.32462</v>
      </c>
      <c r="G290" s="141">
        <v>23</v>
      </c>
      <c r="H290" s="141">
        <v>14.71244</v>
      </c>
      <c r="I290" s="141">
        <v>19.92758</v>
      </c>
      <c r="J290" s="255">
        <v>25</v>
      </c>
    </row>
    <row r="291" spans="2:10" ht="23.25" customHeight="1">
      <c r="B291" s="139">
        <v>313</v>
      </c>
      <c r="C291" s="139" t="s">
        <v>75</v>
      </c>
      <c r="D291" s="139" t="s">
        <v>75</v>
      </c>
      <c r="E291" s="135" t="s">
        <v>177</v>
      </c>
      <c r="F291" s="141">
        <v>10.37435</v>
      </c>
      <c r="G291" s="141">
        <v>15</v>
      </c>
      <c r="H291" s="141">
        <v>9.62306</v>
      </c>
      <c r="I291" s="141">
        <v>12.9107</v>
      </c>
      <c r="J291" s="255">
        <v>20</v>
      </c>
    </row>
    <row r="292" spans="2:10" ht="23.25" customHeight="1">
      <c r="B292" s="139">
        <v>313</v>
      </c>
      <c r="C292" s="139" t="s">
        <v>75</v>
      </c>
      <c r="D292" s="139" t="s">
        <v>76</v>
      </c>
      <c r="E292" s="135" t="s">
        <v>218</v>
      </c>
      <c r="F292" s="141">
        <v>0</v>
      </c>
      <c r="G292" s="141">
        <v>0</v>
      </c>
      <c r="H292" s="141">
        <v>0</v>
      </c>
      <c r="I292" s="141">
        <v>0</v>
      </c>
      <c r="J292" s="255">
        <v>0</v>
      </c>
    </row>
    <row r="293" spans="2:10" ht="30.75" customHeight="1">
      <c r="B293" s="139">
        <v>313</v>
      </c>
      <c r="C293" s="139" t="s">
        <v>75</v>
      </c>
      <c r="D293" s="139" t="s">
        <v>79</v>
      </c>
      <c r="E293" s="135" t="s">
        <v>612</v>
      </c>
      <c r="F293" s="141">
        <v>0</v>
      </c>
      <c r="G293" s="141">
        <v>25</v>
      </c>
      <c r="H293" s="141">
        <v>6.33039</v>
      </c>
      <c r="I293" s="141">
        <v>9.83</v>
      </c>
      <c r="J293" s="164">
        <v>30</v>
      </c>
    </row>
    <row r="294" spans="2:10" ht="23.25" customHeight="1">
      <c r="B294" s="139">
        <v>313</v>
      </c>
      <c r="C294" s="139" t="s">
        <v>75</v>
      </c>
      <c r="D294" s="139" t="s">
        <v>81</v>
      </c>
      <c r="E294" s="135" t="s">
        <v>219</v>
      </c>
      <c r="F294" s="141">
        <v>1.2038</v>
      </c>
      <c r="G294" s="141">
        <v>2</v>
      </c>
      <c r="H294" s="141">
        <v>0.85185</v>
      </c>
      <c r="I294" s="141">
        <v>1.13085</v>
      </c>
      <c r="J294" s="255">
        <v>2</v>
      </c>
    </row>
    <row r="295" spans="1:10" ht="23.25" customHeight="1">
      <c r="A295" s="68">
        <v>313</v>
      </c>
      <c r="B295" s="139">
        <v>313</v>
      </c>
      <c r="C295" s="139" t="s">
        <v>75</v>
      </c>
      <c r="D295" s="139" t="s">
        <v>82</v>
      </c>
      <c r="E295" s="135" t="s">
        <v>677</v>
      </c>
      <c r="F295" s="141">
        <v>0</v>
      </c>
      <c r="G295" s="141">
        <v>0</v>
      </c>
      <c r="H295" s="141">
        <v>0</v>
      </c>
      <c r="I295" s="141">
        <v>0</v>
      </c>
      <c r="J295" s="255">
        <v>40</v>
      </c>
    </row>
    <row r="296" spans="2:10" s="287" customFormat="1" ht="18.75">
      <c r="B296" s="286"/>
      <c r="C296" s="286"/>
      <c r="D296" s="286"/>
      <c r="E296" s="270" t="s">
        <v>228</v>
      </c>
      <c r="F296" s="285">
        <f>SUM(F290:F295)</f>
        <v>29.90277</v>
      </c>
      <c r="G296" s="285">
        <f>SUM(G290:G295)</f>
        <v>65</v>
      </c>
      <c r="H296" s="285">
        <f>SUM(H290:H295)</f>
        <v>31.517740000000003</v>
      </c>
      <c r="I296" s="285">
        <f>SUM(I290:I295)</f>
        <v>43.79913</v>
      </c>
      <c r="J296" s="285">
        <f>SUM(J290:J295)</f>
        <v>117</v>
      </c>
    </row>
    <row r="297" spans="2:10" s="214" customFormat="1" ht="24.75" customHeight="1">
      <c r="B297" s="469" t="s">
        <v>533</v>
      </c>
      <c r="C297" s="470"/>
      <c r="D297" s="470"/>
      <c r="E297" s="470"/>
      <c r="F297" s="470"/>
      <c r="G297" s="470"/>
      <c r="H297" s="470"/>
      <c r="I297" s="470"/>
      <c r="J297" s="471"/>
    </row>
    <row r="298" spans="2:10" ht="21" customHeight="1">
      <c r="B298" s="139"/>
      <c r="C298" s="139"/>
      <c r="D298" s="139"/>
      <c r="E298" s="202" t="s">
        <v>220</v>
      </c>
      <c r="F298" s="141"/>
      <c r="G298" s="141"/>
      <c r="H298" s="143"/>
      <c r="I298" s="143"/>
      <c r="J298" s="141"/>
    </row>
    <row r="299" spans="2:10" ht="25.5" customHeight="1">
      <c r="B299" s="139">
        <v>314</v>
      </c>
      <c r="C299" s="139">
        <v>11</v>
      </c>
      <c r="D299" s="139" t="s">
        <v>74</v>
      </c>
      <c r="E299" s="135" t="s">
        <v>178</v>
      </c>
      <c r="F299" s="141">
        <v>18.1472</v>
      </c>
      <c r="G299" s="141">
        <v>30</v>
      </c>
      <c r="H299" s="141">
        <f>2.06178+0.31789+0.42736+0.5044+3.00136+0.12695+1.02938+2.38348+0.50755+1.35369</f>
        <v>11.71384</v>
      </c>
      <c r="I299" s="145">
        <v>15.21</v>
      </c>
      <c r="J299" s="141">
        <v>30</v>
      </c>
    </row>
    <row r="300" spans="2:10" ht="25.5" customHeight="1">
      <c r="B300" s="203"/>
      <c r="C300" s="203"/>
      <c r="D300" s="139"/>
      <c r="E300" s="135" t="s">
        <v>179</v>
      </c>
      <c r="F300" s="141"/>
      <c r="G300" s="141"/>
      <c r="H300" s="143"/>
      <c r="I300" s="143"/>
      <c r="J300" s="141"/>
    </row>
    <row r="301" spans="2:10" s="131" customFormat="1" ht="25.5" customHeight="1">
      <c r="B301" s="55"/>
      <c r="C301" s="55"/>
      <c r="D301" s="32"/>
      <c r="E301" s="175" t="s">
        <v>228</v>
      </c>
      <c r="F301" s="200">
        <f>SUM(F299:F300)</f>
        <v>18.1472</v>
      </c>
      <c r="G301" s="200">
        <f>SUM(G299:G300)</f>
        <v>30</v>
      </c>
      <c r="H301" s="200">
        <f>SUM(H299:H300)</f>
        <v>11.71384</v>
      </c>
      <c r="I301" s="200">
        <f>SUM(I299:I300)</f>
        <v>15.21</v>
      </c>
      <c r="J301" s="200">
        <f>SUM(J299:J300)</f>
        <v>30</v>
      </c>
    </row>
    <row r="302" spans="2:10" s="134" customFormat="1" ht="23.25" customHeight="1">
      <c r="B302" s="449" t="s">
        <v>674</v>
      </c>
      <c r="C302" s="450"/>
      <c r="D302" s="450"/>
      <c r="E302" s="450"/>
      <c r="F302" s="450"/>
      <c r="G302" s="450"/>
      <c r="H302" s="450"/>
      <c r="I302" s="450"/>
      <c r="J302" s="451"/>
    </row>
    <row r="303" spans="2:10" ht="15.75">
      <c r="B303" s="139"/>
      <c r="C303" s="139"/>
      <c r="D303" s="139"/>
      <c r="E303" s="205" t="s">
        <v>673</v>
      </c>
      <c r="F303" s="141"/>
      <c r="G303" s="141"/>
      <c r="H303" s="143"/>
      <c r="I303" s="143"/>
      <c r="J303" s="141"/>
    </row>
    <row r="304" spans="2:10" ht="21.75" customHeight="1">
      <c r="B304" s="139">
        <v>315</v>
      </c>
      <c r="C304" s="139" t="s">
        <v>75</v>
      </c>
      <c r="D304" s="139" t="s">
        <v>74</v>
      </c>
      <c r="E304" s="135" t="s">
        <v>180</v>
      </c>
      <c r="F304" s="141">
        <v>0</v>
      </c>
      <c r="G304" s="141">
        <v>0.25</v>
      </c>
      <c r="H304" s="268">
        <v>0.25</v>
      </c>
      <c r="I304" s="268">
        <v>0.4</v>
      </c>
      <c r="J304" s="268">
        <v>1</v>
      </c>
    </row>
    <row r="305" spans="2:10" ht="21.75" customHeight="1">
      <c r="B305" s="139"/>
      <c r="C305" s="139"/>
      <c r="D305" s="139"/>
      <c r="E305" s="135" t="s">
        <v>179</v>
      </c>
      <c r="F305" s="141" t="s">
        <v>340</v>
      </c>
      <c r="G305" s="141"/>
      <c r="H305" s="143"/>
      <c r="I305" s="143"/>
      <c r="J305" s="141"/>
    </row>
    <row r="306" spans="2:10" s="131" customFormat="1" ht="21.75" customHeight="1">
      <c r="B306" s="32"/>
      <c r="C306" s="32"/>
      <c r="D306" s="32"/>
      <c r="E306" s="161" t="s">
        <v>228</v>
      </c>
      <c r="F306" s="200">
        <f>SUM(F304:F305)</f>
        <v>0</v>
      </c>
      <c r="G306" s="200">
        <f>SUM(G304:G305)</f>
        <v>0.25</v>
      </c>
      <c r="H306" s="200">
        <f>SUM(H304:H305)</f>
        <v>0.25</v>
      </c>
      <c r="I306" s="200">
        <f>SUM(I304:I305)</f>
        <v>0.4</v>
      </c>
      <c r="J306" s="200">
        <f>SUM(J304:J305)</f>
        <v>1</v>
      </c>
    </row>
    <row r="307" spans="2:10" s="214" customFormat="1" ht="25.5" customHeight="1">
      <c r="B307" s="472" t="s">
        <v>514</v>
      </c>
      <c r="C307" s="473"/>
      <c r="D307" s="473"/>
      <c r="E307" s="473"/>
      <c r="F307" s="473"/>
      <c r="G307" s="473"/>
      <c r="H307" s="473"/>
      <c r="I307" s="473"/>
      <c r="J307" s="474"/>
    </row>
    <row r="308" spans="2:10" ht="18.75" customHeight="1">
      <c r="B308" s="139"/>
      <c r="C308" s="139"/>
      <c r="D308" s="139"/>
      <c r="E308" s="452" t="s">
        <v>675</v>
      </c>
      <c r="F308" s="454"/>
      <c r="G308" s="141"/>
      <c r="H308" s="143"/>
      <c r="I308" s="143"/>
      <c r="J308" s="141"/>
    </row>
    <row r="309" spans="2:10" ht="27.75" customHeight="1">
      <c r="B309" s="139">
        <v>316</v>
      </c>
      <c r="C309" s="139">
        <v>11</v>
      </c>
      <c r="D309" s="139" t="s">
        <v>74</v>
      </c>
      <c r="E309" s="135" t="s">
        <v>182</v>
      </c>
      <c r="F309" s="141">
        <v>24.21506</v>
      </c>
      <c r="G309" s="141">
        <v>35</v>
      </c>
      <c r="H309" s="141">
        <f>1.65795+6.29669+0.77704+0.36708+4.11761+0.15757+1.55698+3.13963+0.62396+1.74569</f>
        <v>20.440199999999997</v>
      </c>
      <c r="I309" s="145">
        <v>25</v>
      </c>
      <c r="J309" s="141">
        <v>35</v>
      </c>
    </row>
    <row r="310" spans="2:10" ht="27.75" customHeight="1">
      <c r="B310" s="139"/>
      <c r="C310" s="139"/>
      <c r="D310" s="139"/>
      <c r="E310" s="135" t="s">
        <v>181</v>
      </c>
      <c r="F310" s="143"/>
      <c r="G310" s="141"/>
      <c r="H310" s="164"/>
      <c r="I310" s="143"/>
      <c r="J310" s="141"/>
    </row>
    <row r="311" spans="2:10" ht="27.75" customHeight="1">
      <c r="B311" s="139">
        <v>316</v>
      </c>
      <c r="C311" s="139">
        <v>11</v>
      </c>
      <c r="D311" s="139" t="s">
        <v>75</v>
      </c>
      <c r="E311" s="135" t="s">
        <v>56</v>
      </c>
      <c r="F311" s="141">
        <v>3.48644</v>
      </c>
      <c r="G311" s="141">
        <v>25</v>
      </c>
      <c r="H311" s="141">
        <f>1.85787+4.56924+0.59063+0.18992+4.42239+0.15757+1.61245+3.76263+0.61735+4.56784</f>
        <v>22.34789</v>
      </c>
      <c r="I311" s="145">
        <v>26</v>
      </c>
      <c r="J311" s="141">
        <v>40</v>
      </c>
    </row>
    <row r="312" spans="2:10" ht="27.75" customHeight="1">
      <c r="B312" s="139">
        <v>316</v>
      </c>
      <c r="C312" s="139">
        <v>11</v>
      </c>
      <c r="D312" s="139" t="s">
        <v>76</v>
      </c>
      <c r="E312" s="135" t="s">
        <v>516</v>
      </c>
      <c r="F312" s="141">
        <v>7.19531</v>
      </c>
      <c r="G312" s="141">
        <v>25</v>
      </c>
      <c r="H312" s="141">
        <v>0</v>
      </c>
      <c r="I312" s="145">
        <v>0</v>
      </c>
      <c r="J312" s="141">
        <v>35</v>
      </c>
    </row>
    <row r="313" spans="2:10" ht="27.75" customHeight="1">
      <c r="B313" s="139">
        <v>316</v>
      </c>
      <c r="C313" s="139">
        <v>11</v>
      </c>
      <c r="D313" s="139" t="s">
        <v>79</v>
      </c>
      <c r="E313" s="135" t="s">
        <v>468</v>
      </c>
      <c r="F313" s="141">
        <v>11.23839</v>
      </c>
      <c r="G313" s="141">
        <v>20</v>
      </c>
      <c r="H313" s="141">
        <f>0.74968+2.47162+0.38518+0.17654+2.03585+0.07878+0.75191+1.43478+0.26611+0.89523</f>
        <v>9.24568</v>
      </c>
      <c r="I313" s="145">
        <v>12.25</v>
      </c>
      <c r="J313" s="141">
        <v>20</v>
      </c>
    </row>
    <row r="314" spans="2:10" s="131" customFormat="1" ht="28.5" customHeight="1">
      <c r="B314" s="32"/>
      <c r="C314" s="32"/>
      <c r="D314" s="32"/>
      <c r="E314" s="175" t="s">
        <v>228</v>
      </c>
      <c r="F314" s="200">
        <f>SUM(F309:F313)</f>
        <v>46.135200000000005</v>
      </c>
      <c r="G314" s="200">
        <f>SUM(G309:G313)</f>
        <v>105</v>
      </c>
      <c r="H314" s="200">
        <f>SUM(H309:H313)</f>
        <v>52.03377</v>
      </c>
      <c r="I314" s="200">
        <f>SUM(I309:I313)</f>
        <v>63.25</v>
      </c>
      <c r="J314" s="200">
        <f>SUM(J309:J313)</f>
        <v>130</v>
      </c>
    </row>
    <row r="315" spans="2:10" s="131" customFormat="1" ht="22.5" customHeight="1">
      <c r="B315" s="32"/>
      <c r="C315" s="32"/>
      <c r="D315" s="32"/>
      <c r="E315" s="175" t="s">
        <v>119</v>
      </c>
      <c r="F315" s="207">
        <f>F36+F79+F101+F105+F108+F111+F114+F132+F135+F138+F145+F162+F258+F271+F275+F281+F287+F296+F301+F306+F314</f>
        <v>2317.607351</v>
      </c>
      <c r="G315" s="207">
        <f>G36+G79+G101+G105+G108+G111+G114+G132+G135+G138+G145+G162+G258+G271+G275+G281+G287+G296+G301+G306+G314</f>
        <v>12292.92</v>
      </c>
      <c r="H315" s="207">
        <f>H36+H79+H101+H105+H108+H111+H114+H132+H135+H138+H145+H162+H258+H271+H275+H281+H287+H296+H301+H306+H314</f>
        <v>2012.4245219999998</v>
      </c>
      <c r="I315" s="207">
        <f>I36+I79+I101+I105+I108+I111+I114+I132+I135+I138+I145+I162+I258+I271+I275+I281+I287+I296+I301+I306+I314</f>
        <v>2316.21869</v>
      </c>
      <c r="J315" s="207">
        <f>J36+J79+J101+J105+J108+J111+J114+J132+J135+J138+J145+J162+J258+J271+J275+J281+J287+J296+J301+J306+J314</f>
        <v>13107.77</v>
      </c>
    </row>
    <row r="318" spans="6:10" ht="12.75">
      <c r="F318" s="69"/>
      <c r="H318" s="69"/>
      <c r="J318" s="69"/>
    </row>
    <row r="320" ht="12.75">
      <c r="E320" s="381" t="s">
        <v>658</v>
      </c>
    </row>
    <row r="321" ht="12.75">
      <c r="J321" s="69"/>
    </row>
    <row r="328" ht="12.75">
      <c r="F328" s="69"/>
    </row>
  </sheetData>
  <sheetProtection/>
  <mergeCells count="37">
    <mergeCell ref="G4:G5"/>
    <mergeCell ref="J4:J5"/>
    <mergeCell ref="B37:J37"/>
    <mergeCell ref="B80:J80"/>
    <mergeCell ref="B102:J102"/>
    <mergeCell ref="B6:J6"/>
    <mergeCell ref="B7:J7"/>
    <mergeCell ref="B23:J23"/>
    <mergeCell ref="B24:J24"/>
    <mergeCell ref="B1:J1"/>
    <mergeCell ref="B3:D3"/>
    <mergeCell ref="B4:B5"/>
    <mergeCell ref="C4:C5"/>
    <mergeCell ref="D4:D5"/>
    <mergeCell ref="E4:E5"/>
    <mergeCell ref="F4:F5"/>
    <mergeCell ref="B2:J2"/>
    <mergeCell ref="I4:I5"/>
    <mergeCell ref="H4:H5"/>
    <mergeCell ref="B282:J282"/>
    <mergeCell ref="B289:J289"/>
    <mergeCell ref="B106:J106"/>
    <mergeCell ref="B109:J109"/>
    <mergeCell ref="B112:J112"/>
    <mergeCell ref="B115:J115"/>
    <mergeCell ref="B133:J133"/>
    <mergeCell ref="B136:J136"/>
    <mergeCell ref="B139:J139"/>
    <mergeCell ref="B297:J297"/>
    <mergeCell ref="B302:J302"/>
    <mergeCell ref="B146:J146"/>
    <mergeCell ref="B307:J307"/>
    <mergeCell ref="E308:F308"/>
    <mergeCell ref="B163:J163"/>
    <mergeCell ref="B259:J259"/>
    <mergeCell ref="B272:J272"/>
    <mergeCell ref="B276:J276"/>
  </mergeCells>
  <printOptions/>
  <pageMargins left="0.81" right="0" top="0.17" bottom="0.47" header="0.19" footer="0.2"/>
  <pageSetup horizontalDpi="600" verticalDpi="600" orientation="landscape" paperSize="9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7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10.7109375" style="0" customWidth="1"/>
    <col min="4" max="4" width="10.421875" style="0" customWidth="1"/>
    <col min="5" max="5" width="1.7109375" style="5" customWidth="1"/>
    <col min="6" max="6" width="5.140625" style="0" customWidth="1"/>
    <col min="7" max="7" width="43.421875" style="0" customWidth="1"/>
    <col min="8" max="8" width="12.00390625" style="0" customWidth="1"/>
    <col min="9" max="9" width="11.57421875" style="0" customWidth="1"/>
  </cols>
  <sheetData>
    <row r="1" spans="1:9" ht="24.75" customHeight="1">
      <c r="A1" s="401" t="s">
        <v>563</v>
      </c>
      <c r="B1" s="401"/>
      <c r="C1" s="401"/>
      <c r="D1" s="401"/>
      <c r="E1" s="401"/>
      <c r="F1" s="401"/>
      <c r="G1" s="401"/>
      <c r="H1" s="401"/>
      <c r="I1" s="401"/>
    </row>
    <row r="2" spans="1:9" ht="32.25" customHeight="1" thickBot="1">
      <c r="A2" s="402" t="s">
        <v>676</v>
      </c>
      <c r="B2" s="402"/>
      <c r="C2" s="402"/>
      <c r="D2" s="402"/>
      <c r="E2" s="402"/>
      <c r="F2" s="402"/>
      <c r="G2" s="402"/>
      <c r="H2" s="402"/>
      <c r="I2" s="402"/>
    </row>
    <row r="3" spans="1:9" s="91" customFormat="1" ht="56.25">
      <c r="A3" s="294" t="s">
        <v>229</v>
      </c>
      <c r="B3" s="295" t="s">
        <v>230</v>
      </c>
      <c r="C3" s="296" t="s">
        <v>679</v>
      </c>
      <c r="D3" s="297" t="s">
        <v>680</v>
      </c>
      <c r="E3" s="399"/>
      <c r="F3" s="298" t="s">
        <v>229</v>
      </c>
      <c r="G3" s="295" t="s">
        <v>232</v>
      </c>
      <c r="H3" s="296" t="s">
        <v>679</v>
      </c>
      <c r="I3" s="297" t="s">
        <v>680</v>
      </c>
    </row>
    <row r="4" spans="1:10" ht="18" customHeight="1">
      <c r="A4" s="97">
        <v>1</v>
      </c>
      <c r="B4" s="89" t="s">
        <v>560</v>
      </c>
      <c r="C4" s="95">
        <f>Head!C7</f>
        <v>223.35</v>
      </c>
      <c r="D4" s="99">
        <f>Head!D7</f>
        <v>82.45</v>
      </c>
      <c r="E4" s="399"/>
      <c r="F4" s="111">
        <v>1</v>
      </c>
      <c r="G4" s="109" t="str">
        <f>'[1]English'!D42</f>
        <v>LFkkiuk O;; </v>
      </c>
      <c r="H4" s="292">
        <f>Head!H7</f>
        <v>711.75</v>
      </c>
      <c r="I4" s="292">
        <f>Head!I7</f>
        <v>517.15</v>
      </c>
      <c r="J4" s="71"/>
    </row>
    <row r="5" spans="1:9" ht="18" customHeight="1">
      <c r="A5" s="98">
        <v>2</v>
      </c>
      <c r="B5" s="89" t="s">
        <v>555</v>
      </c>
      <c r="C5" s="95">
        <f>Head!C8</f>
        <v>504</v>
      </c>
      <c r="D5" s="99">
        <f>Head!D8</f>
        <v>654.33</v>
      </c>
      <c r="E5" s="399"/>
      <c r="F5" s="111">
        <v>2</v>
      </c>
      <c r="G5" s="109" t="str">
        <f>'[1]English'!D43</f>
        <v>lkekU; iz'kklu O;;</v>
      </c>
      <c r="H5" s="292">
        <f>Head!H8</f>
        <v>287.85</v>
      </c>
      <c r="I5" s="292">
        <f>Head!I8</f>
        <v>109.214</v>
      </c>
    </row>
    <row r="6" spans="1:9" ht="18" customHeight="1">
      <c r="A6" s="98">
        <v>3</v>
      </c>
      <c r="B6" s="89" t="s">
        <v>556</v>
      </c>
      <c r="C6" s="95">
        <f>Head!C9</f>
        <v>16.240000000000002</v>
      </c>
      <c r="D6" s="99">
        <f>Head!D9</f>
        <v>18.17</v>
      </c>
      <c r="E6" s="399"/>
      <c r="F6" s="111">
        <v>3</v>
      </c>
      <c r="G6" s="109" t="str">
        <f>'[1]English'!D44</f>
        <v>ejEer ,oa la/kkj.k O;; </v>
      </c>
      <c r="H6" s="292">
        <f>Head!H9</f>
        <v>598.5</v>
      </c>
      <c r="I6" s="292">
        <f>Head!I9</f>
        <v>94.46</v>
      </c>
    </row>
    <row r="7" spans="1:9" ht="18" customHeight="1">
      <c r="A7" s="98">
        <v>4</v>
      </c>
      <c r="B7" s="89" t="s">
        <v>236</v>
      </c>
      <c r="C7" s="95">
        <f>Head!C10</f>
        <v>41.980000000000004</v>
      </c>
      <c r="D7" s="99">
        <f>Head!D10</f>
        <v>18.28</v>
      </c>
      <c r="E7" s="399"/>
      <c r="F7" s="111">
        <v>4</v>
      </c>
      <c r="G7" s="109" t="s">
        <v>442</v>
      </c>
      <c r="H7" s="292">
        <f>Head!H10</f>
        <v>0</v>
      </c>
      <c r="I7" s="292">
        <f>Head!I10</f>
        <v>0</v>
      </c>
    </row>
    <row r="8" spans="1:9" ht="18" customHeight="1">
      <c r="A8" s="98">
        <v>5</v>
      </c>
      <c r="B8" s="89" t="s">
        <v>289</v>
      </c>
      <c r="C8" s="95">
        <f>Head!C11</f>
        <v>0</v>
      </c>
      <c r="D8" s="99">
        <f>Head!D11</f>
        <v>0</v>
      </c>
      <c r="E8" s="399"/>
      <c r="F8" s="111">
        <v>5</v>
      </c>
      <c r="G8" s="130" t="s">
        <v>290</v>
      </c>
      <c r="H8" s="292">
        <f>Head!H11</f>
        <v>10</v>
      </c>
      <c r="I8" s="292">
        <f>Head!I11</f>
        <v>0</v>
      </c>
    </row>
    <row r="9" spans="1:9" ht="18" customHeight="1">
      <c r="A9" s="98">
        <v>6</v>
      </c>
      <c r="B9" s="89" t="s">
        <v>557</v>
      </c>
      <c r="C9" s="95">
        <f>Head!C12</f>
        <v>2200</v>
      </c>
      <c r="D9" s="99">
        <f>Head!D12</f>
        <v>900</v>
      </c>
      <c r="E9" s="399"/>
      <c r="F9" s="111">
        <v>6</v>
      </c>
      <c r="G9" s="130" t="s">
        <v>291</v>
      </c>
      <c r="H9" s="292">
        <f>Head!H12</f>
        <v>0.02</v>
      </c>
      <c r="I9" s="292">
        <f>Head!I11</f>
        <v>0</v>
      </c>
    </row>
    <row r="10" spans="1:9" ht="18" customHeight="1">
      <c r="A10" s="98">
        <v>7</v>
      </c>
      <c r="B10" s="89" t="s">
        <v>422</v>
      </c>
      <c r="C10" s="95">
        <f>Head!C13</f>
        <v>0</v>
      </c>
      <c r="D10" s="99">
        <f>Head!D13</f>
        <v>0</v>
      </c>
      <c r="E10" s="399"/>
      <c r="F10" s="111">
        <v>7</v>
      </c>
      <c r="G10" s="130" t="s">
        <v>293</v>
      </c>
      <c r="H10" s="292">
        <f>Head!H13</f>
        <v>0</v>
      </c>
      <c r="I10" s="292">
        <f>Head!I13</f>
        <v>0</v>
      </c>
    </row>
    <row r="11" spans="1:9" ht="18" customHeight="1">
      <c r="A11" s="98">
        <v>8</v>
      </c>
      <c r="B11" s="89" t="s">
        <v>441</v>
      </c>
      <c r="C11" s="95">
        <f>Head!C14</f>
        <v>0</v>
      </c>
      <c r="D11" s="99">
        <f>Head!D14</f>
        <v>0</v>
      </c>
      <c r="E11" s="399"/>
      <c r="F11" s="111">
        <v>8</v>
      </c>
      <c r="G11" s="109" t="s">
        <v>295</v>
      </c>
      <c r="H11" s="292">
        <f>Head!H14</f>
        <v>20.85</v>
      </c>
      <c r="I11" s="292">
        <f>Head!I14</f>
        <v>1.63556</v>
      </c>
    </row>
    <row r="12" spans="1:9" ht="18" customHeight="1">
      <c r="A12" s="98">
        <v>9</v>
      </c>
      <c r="B12" s="89" t="s">
        <v>544</v>
      </c>
      <c r="C12" s="95">
        <f>Head!C15</f>
        <v>80.05</v>
      </c>
      <c r="D12" s="99">
        <f>Head!D15</f>
        <v>105.92</v>
      </c>
      <c r="E12" s="399"/>
      <c r="F12" s="111">
        <v>9</v>
      </c>
      <c r="G12" s="109" t="s">
        <v>443</v>
      </c>
      <c r="H12" s="292">
        <f>Head!H15</f>
        <v>0</v>
      </c>
      <c r="I12" s="292">
        <f>Head!I15</f>
        <v>0</v>
      </c>
    </row>
    <row r="13" spans="1:9" ht="18" customHeight="1">
      <c r="A13" s="98">
        <v>10</v>
      </c>
      <c r="B13" s="89" t="s">
        <v>239</v>
      </c>
      <c r="C13" s="95">
        <f>Head!C16</f>
        <v>18</v>
      </c>
      <c r="D13" s="99">
        <f>Head!D16</f>
        <v>0.24</v>
      </c>
      <c r="E13" s="399"/>
      <c r="F13" s="111">
        <v>10</v>
      </c>
      <c r="G13" s="109" t="s">
        <v>444</v>
      </c>
      <c r="H13" s="293">
        <f>Head!H16</f>
        <v>25</v>
      </c>
      <c r="I13" s="293">
        <f>Head!I16</f>
        <v>0</v>
      </c>
    </row>
    <row r="14" spans="1:9" ht="18" customHeight="1">
      <c r="A14" s="98">
        <v>11</v>
      </c>
      <c r="B14" s="89" t="s">
        <v>240</v>
      </c>
      <c r="C14" s="95">
        <f>Head!C17</f>
        <v>0</v>
      </c>
      <c r="D14" s="99">
        <f>Head!D17</f>
        <v>0</v>
      </c>
      <c r="E14" s="399"/>
      <c r="F14" s="111">
        <v>11</v>
      </c>
      <c r="G14" s="109" t="s">
        <v>445</v>
      </c>
      <c r="H14" s="292">
        <f>Head!H17</f>
        <v>120</v>
      </c>
      <c r="I14" s="292">
        <f>Head!I17</f>
        <v>20</v>
      </c>
    </row>
    <row r="15" spans="1:9" ht="18" customHeight="1">
      <c r="A15" s="98">
        <v>12</v>
      </c>
      <c r="B15" s="89" t="s">
        <v>545</v>
      </c>
      <c r="C15" s="95">
        <f>Head!C18</f>
        <v>0</v>
      </c>
      <c r="D15" s="99">
        <f>Head!D18</f>
        <v>0</v>
      </c>
      <c r="E15" s="399"/>
      <c r="F15" s="111">
        <v>12</v>
      </c>
      <c r="G15" s="109" t="s">
        <v>549</v>
      </c>
      <c r="H15" s="292">
        <f>Head!H18</f>
        <v>229</v>
      </c>
      <c r="I15" s="292">
        <f>Head!I18</f>
        <v>13.84</v>
      </c>
    </row>
    <row r="16" spans="1:9" ht="18" customHeight="1">
      <c r="A16" s="98">
        <v>13</v>
      </c>
      <c r="B16" s="89" t="s">
        <v>546</v>
      </c>
      <c r="C16" s="95">
        <f>Head!C19</f>
        <v>120</v>
      </c>
      <c r="D16" s="99">
        <f>Head!D19</f>
        <v>46.54</v>
      </c>
      <c r="E16" s="399"/>
      <c r="F16" s="111">
        <v>13</v>
      </c>
      <c r="G16" s="109" t="s">
        <v>300</v>
      </c>
      <c r="H16" s="292">
        <f>Head!H19</f>
        <v>9920</v>
      </c>
      <c r="I16" s="292">
        <f>Head!I19</f>
        <v>1300.98</v>
      </c>
    </row>
    <row r="17" spans="1:9" ht="18" customHeight="1">
      <c r="A17" s="98">
        <v>14</v>
      </c>
      <c r="B17" s="89" t="s">
        <v>243</v>
      </c>
      <c r="C17" s="95">
        <f>Head!C20</f>
        <v>7812</v>
      </c>
      <c r="D17" s="99">
        <f>Head!D20</f>
        <v>421.2900000000001</v>
      </c>
      <c r="E17" s="399"/>
      <c r="F17" s="111">
        <v>14</v>
      </c>
      <c r="G17" s="109" t="s">
        <v>448</v>
      </c>
      <c r="H17" s="292">
        <f>Head!H20</f>
        <v>163.2</v>
      </c>
      <c r="I17" s="292">
        <f>Head!I20</f>
        <v>134.28</v>
      </c>
    </row>
    <row r="18" spans="1:9" ht="18" customHeight="1">
      <c r="A18" s="98">
        <v>15</v>
      </c>
      <c r="B18" s="89" t="s">
        <v>564</v>
      </c>
      <c r="C18" s="95">
        <f>Head!C21</f>
        <v>1.3</v>
      </c>
      <c r="D18" s="99">
        <f>Head!D21</f>
        <v>0.28</v>
      </c>
      <c r="E18" s="399"/>
      <c r="F18" s="111">
        <v>15</v>
      </c>
      <c r="G18" s="109" t="s">
        <v>302</v>
      </c>
      <c r="H18" s="292">
        <f>Head!H21</f>
        <v>2.5</v>
      </c>
      <c r="I18" s="292">
        <f>Head!I21</f>
        <v>0</v>
      </c>
    </row>
    <row r="19" spans="1:9" ht="18" customHeight="1">
      <c r="A19" s="98">
        <v>16</v>
      </c>
      <c r="B19" s="89" t="s">
        <v>558</v>
      </c>
      <c r="C19" s="95">
        <f>Head!C22</f>
        <v>173</v>
      </c>
      <c r="D19" s="99">
        <f>Head!D22</f>
        <v>133.51000000000002</v>
      </c>
      <c r="E19" s="399"/>
      <c r="F19" s="111">
        <v>16</v>
      </c>
      <c r="G19" s="109" t="s">
        <v>303</v>
      </c>
      <c r="H19" s="292">
        <f>Head!H22</f>
        <v>0</v>
      </c>
      <c r="I19" s="292">
        <f>Head!I22</f>
        <v>0</v>
      </c>
    </row>
    <row r="20" spans="1:9" ht="18" customHeight="1">
      <c r="A20" s="98">
        <v>17</v>
      </c>
      <c r="B20" s="89" t="s">
        <v>280</v>
      </c>
      <c r="C20" s="95">
        <f>Head!C23</f>
        <v>412</v>
      </c>
      <c r="D20" s="99">
        <f>Head!D23</f>
        <v>4.3</v>
      </c>
      <c r="E20" s="399"/>
      <c r="F20" s="111">
        <v>17</v>
      </c>
      <c r="G20" s="109" t="s">
        <v>304</v>
      </c>
      <c r="H20" s="292">
        <f>Head!H23</f>
        <v>4</v>
      </c>
      <c r="I20" s="292">
        <f>Head!I23</f>
        <v>2</v>
      </c>
    </row>
    <row r="21" spans="1:9" ht="18" customHeight="1">
      <c r="A21" s="98">
        <v>18</v>
      </c>
      <c r="B21" s="89" t="s">
        <v>281</v>
      </c>
      <c r="C21" s="95">
        <f>Head!C24</f>
        <v>4.15</v>
      </c>
      <c r="D21" s="99">
        <f>Head!D24</f>
        <v>0.53</v>
      </c>
      <c r="E21" s="399"/>
      <c r="F21" s="111">
        <v>18</v>
      </c>
      <c r="G21" s="109" t="s">
        <v>305</v>
      </c>
      <c r="H21" s="293">
        <f>Head!H24</f>
        <v>65</v>
      </c>
      <c r="I21" s="293">
        <f>Head!I24</f>
        <v>43.79913</v>
      </c>
    </row>
    <row r="22" spans="1:9" ht="18" customHeight="1">
      <c r="A22" s="98">
        <v>19</v>
      </c>
      <c r="B22" s="89" t="s">
        <v>547</v>
      </c>
      <c r="C22" s="95">
        <f>Head!C25</f>
        <v>66</v>
      </c>
      <c r="D22" s="99">
        <f>Head!D25</f>
        <v>43.0516</v>
      </c>
      <c r="E22" s="399"/>
      <c r="F22" s="111">
        <v>19</v>
      </c>
      <c r="G22" s="109" t="s">
        <v>306</v>
      </c>
      <c r="H22" s="292">
        <f>Head!H25</f>
        <v>30</v>
      </c>
      <c r="I22" s="292">
        <f>Head!I25</f>
        <v>15.21</v>
      </c>
    </row>
    <row r="23" spans="1:9" ht="18" customHeight="1">
      <c r="A23" s="98">
        <v>20</v>
      </c>
      <c r="B23" s="89" t="s">
        <v>561</v>
      </c>
      <c r="C23" s="95">
        <f>Head!C26</f>
        <v>30</v>
      </c>
      <c r="D23" s="99">
        <f>Head!D26</f>
        <v>15.21</v>
      </c>
      <c r="E23" s="399"/>
      <c r="F23" s="111">
        <v>20</v>
      </c>
      <c r="G23" s="109" t="s">
        <v>307</v>
      </c>
      <c r="H23" s="292">
        <f>Head!H26</f>
        <v>0.25</v>
      </c>
      <c r="I23" s="292">
        <f>Head!I26</f>
        <v>0.4</v>
      </c>
    </row>
    <row r="24" spans="1:9" ht="18" customHeight="1">
      <c r="A24" s="98">
        <v>21</v>
      </c>
      <c r="B24" s="89" t="s">
        <v>562</v>
      </c>
      <c r="C24" s="95">
        <f>Head!C27</f>
        <v>0.25</v>
      </c>
      <c r="D24" s="99">
        <f>Head!D27</f>
        <v>0.4</v>
      </c>
      <c r="E24" s="399"/>
      <c r="F24" s="111">
        <v>21</v>
      </c>
      <c r="G24" s="109" t="s">
        <v>550</v>
      </c>
      <c r="H24" s="292">
        <f>Head!H27</f>
        <v>105</v>
      </c>
      <c r="I24" s="292">
        <f>Head!I27</f>
        <v>63.25</v>
      </c>
    </row>
    <row r="25" spans="1:9" ht="18" customHeight="1">
      <c r="A25" s="98">
        <v>22</v>
      </c>
      <c r="B25" s="89" t="s">
        <v>548</v>
      </c>
      <c r="C25" s="95">
        <f>Head!C28</f>
        <v>108</v>
      </c>
      <c r="D25" s="99">
        <f>Head!D28</f>
        <v>63.25</v>
      </c>
      <c r="E25" s="399"/>
      <c r="F25" s="111"/>
      <c r="G25" s="109" t="s">
        <v>551</v>
      </c>
      <c r="H25" s="88"/>
      <c r="I25" s="88"/>
    </row>
    <row r="26" spans="1:9" ht="18" customHeight="1">
      <c r="A26" s="98">
        <v>23</v>
      </c>
      <c r="B26" s="89" t="s">
        <v>559</v>
      </c>
      <c r="C26" s="95">
        <f>Head!C29</f>
        <v>0</v>
      </c>
      <c r="D26" s="99">
        <f>Head!D29</f>
        <v>0</v>
      </c>
      <c r="E26" s="399"/>
      <c r="F26" s="111"/>
      <c r="G26" s="110"/>
      <c r="H26" s="88"/>
      <c r="I26" s="88"/>
    </row>
    <row r="27" spans="1:9" ht="16.5" customHeight="1" thickBot="1">
      <c r="A27" s="108"/>
      <c r="B27" s="101" t="s">
        <v>284</v>
      </c>
      <c r="C27" s="105">
        <f>SUM(C4:C26)</f>
        <v>11810.32</v>
      </c>
      <c r="D27" s="106">
        <f>SUM(D4:D25)</f>
        <v>2507.751600000001</v>
      </c>
      <c r="E27" s="399"/>
      <c r="F27" s="112"/>
      <c r="G27" s="101" t="s">
        <v>284</v>
      </c>
      <c r="H27" s="105">
        <f>SUM(H4:H25)</f>
        <v>12292.92</v>
      </c>
      <c r="I27" s="105">
        <f>SUM(I4:I25)</f>
        <v>2316.21869</v>
      </c>
    </row>
    <row r="28" spans="1:9" ht="24.75" customHeight="1">
      <c r="A28" s="5"/>
      <c r="B28" s="25"/>
      <c r="C28" s="102"/>
      <c r="D28" s="102"/>
      <c r="E28" s="86"/>
      <c r="F28" s="103"/>
      <c r="G28" s="25"/>
      <c r="H28" s="102"/>
      <c r="I28" s="104" t="s">
        <v>567</v>
      </c>
    </row>
    <row r="29" spans="1:9" ht="18.75">
      <c r="A29" s="87"/>
      <c r="B29" s="87"/>
      <c r="C29" s="87"/>
      <c r="D29" s="87"/>
      <c r="E29" s="107"/>
      <c r="F29" s="87"/>
      <c r="G29" s="92"/>
      <c r="H29" s="93"/>
      <c r="I29" s="93"/>
    </row>
    <row r="30" spans="1:9" ht="18.75">
      <c r="A30" s="87"/>
      <c r="B30" s="87"/>
      <c r="C30" s="87"/>
      <c r="D30" s="87"/>
      <c r="E30" s="107"/>
      <c r="F30" s="87"/>
      <c r="G30" s="87"/>
      <c r="H30" s="87"/>
      <c r="I30" s="87"/>
    </row>
    <row r="31" spans="1:9" ht="18.75">
      <c r="A31" s="87"/>
      <c r="B31" s="87"/>
      <c r="C31" s="87"/>
      <c r="D31" s="87"/>
      <c r="E31" s="107"/>
      <c r="F31" s="87"/>
      <c r="G31" s="87"/>
      <c r="H31" s="87"/>
      <c r="I31" s="87"/>
    </row>
    <row r="32" spans="1:9" ht="25.5" customHeight="1">
      <c r="A32" s="87"/>
      <c r="B32" s="87"/>
      <c r="C32" s="87"/>
      <c r="D32" s="87"/>
      <c r="E32" s="107"/>
      <c r="F32" s="87"/>
      <c r="G32" s="87"/>
      <c r="H32" s="87"/>
      <c r="I32" s="87"/>
    </row>
    <row r="33" spans="1:9" ht="24" customHeight="1">
      <c r="A33" s="396"/>
      <c r="B33" s="396"/>
      <c r="C33" s="396"/>
      <c r="D33" s="396"/>
      <c r="E33" s="396"/>
      <c r="F33" s="396"/>
      <c r="G33" s="396"/>
      <c r="H33" s="396"/>
      <c r="I33" s="396"/>
    </row>
    <row r="34" spans="1:9" ht="15.75">
      <c r="A34" s="4"/>
      <c r="B34" s="4"/>
      <c r="C34" s="4"/>
      <c r="D34" s="4"/>
      <c r="E34" s="16"/>
      <c r="F34" s="4"/>
      <c r="G34" s="22"/>
      <c r="H34" s="22"/>
      <c r="I34" s="4"/>
    </row>
    <row r="35" spans="1:9" ht="15.75">
      <c r="A35" s="4"/>
      <c r="B35" s="4"/>
      <c r="C35" s="4"/>
      <c r="D35" s="4"/>
      <c r="E35" s="16"/>
      <c r="F35" s="4"/>
      <c r="G35" s="22"/>
      <c r="H35" s="22"/>
      <c r="I35" s="4"/>
    </row>
    <row r="36" spans="1:9" ht="15.75">
      <c r="A36" s="4"/>
      <c r="B36" s="4"/>
      <c r="C36" s="4"/>
      <c r="D36" s="4"/>
      <c r="E36" s="16"/>
      <c r="F36" s="4"/>
      <c r="G36" s="22"/>
      <c r="H36" s="22"/>
      <c r="I36" s="4"/>
    </row>
    <row r="37" spans="1:9" ht="12.75">
      <c r="A37" s="4"/>
      <c r="B37" s="4"/>
      <c r="C37" s="4"/>
      <c r="D37" s="4"/>
      <c r="E37" s="16"/>
      <c r="F37" s="4"/>
      <c r="H37" s="4"/>
      <c r="I37" s="4"/>
    </row>
  </sheetData>
  <sheetProtection/>
  <mergeCells count="4">
    <mergeCell ref="A33:I33"/>
    <mergeCell ref="A1:I1"/>
    <mergeCell ref="A2:I2"/>
    <mergeCell ref="E3:E27"/>
  </mergeCells>
  <printOptions/>
  <pageMargins left="0.49" right="0.19" top="0.18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Layout" zoomScale="80" zoomScaleNormal="85" zoomScalePageLayoutView="80" workbookViewId="0" topLeftCell="A7">
      <selection activeCell="S11" sqref="S11"/>
    </sheetView>
  </sheetViews>
  <sheetFormatPr defaultColWidth="9.140625" defaultRowHeight="12.75"/>
  <sheetData/>
  <sheetProtection/>
  <printOptions/>
  <pageMargins left="1.39" right="0.24" top="0.62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F41:F41"/>
  <sheetViews>
    <sheetView zoomScale="70" zoomScaleNormal="70" zoomScalePageLayoutView="0" workbookViewId="0" topLeftCell="A10">
      <selection activeCell="F41" sqref="F41"/>
    </sheetView>
  </sheetViews>
  <sheetFormatPr defaultColWidth="9.140625" defaultRowHeight="12.75"/>
  <sheetData>
    <row r="41" ht="12.75">
      <c r="F41" t="s">
        <v>337</v>
      </c>
    </row>
  </sheetData>
  <sheetProtection/>
  <printOptions/>
  <pageMargins left="1.25" right="0.5" top="0.75" bottom="0.7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"/>
  <sheetViews>
    <sheetView tabSelected="1" zoomScale="85" zoomScaleNormal="85" zoomScalePageLayoutView="0" workbookViewId="0" topLeftCell="A1">
      <selection activeCell="A4" sqref="A4:I4"/>
    </sheetView>
  </sheetViews>
  <sheetFormatPr defaultColWidth="9.140625" defaultRowHeight="12.75"/>
  <cols>
    <col min="1" max="1" width="3.8515625" style="0" customWidth="1"/>
    <col min="2" max="2" width="36.8515625" style="0" customWidth="1"/>
    <col min="3" max="3" width="12.140625" style="0" customWidth="1"/>
    <col min="4" max="4" width="11.28125" style="0" customWidth="1"/>
    <col min="5" max="5" width="0.71875" style="0" customWidth="1"/>
    <col min="6" max="6" width="3.57421875" style="0" customWidth="1"/>
    <col min="7" max="7" width="36.8515625" style="0" customWidth="1"/>
    <col min="8" max="8" width="10.7109375" style="0" customWidth="1"/>
    <col min="9" max="9" width="21.7109375" style="0" customWidth="1"/>
  </cols>
  <sheetData>
    <row r="1" spans="1:9" ht="35.25">
      <c r="A1" s="491" t="s">
        <v>57</v>
      </c>
      <c r="B1" s="491"/>
      <c r="C1" s="491"/>
      <c r="D1" s="491"/>
      <c r="E1" s="491"/>
      <c r="F1" s="491"/>
      <c r="G1" s="491"/>
      <c r="H1" s="491"/>
      <c r="I1" s="491"/>
    </row>
    <row r="2" spans="1:9" ht="20.25">
      <c r="A2" s="405" t="s">
        <v>640</v>
      </c>
      <c r="B2" s="405"/>
      <c r="C2" s="405"/>
      <c r="D2" s="405"/>
      <c r="E2" s="405"/>
      <c r="F2" s="405"/>
      <c r="G2" s="405"/>
      <c r="H2" s="405"/>
      <c r="I2" s="405"/>
    </row>
    <row r="3" spans="1:9" ht="18.75">
      <c r="A3" s="406"/>
      <c r="B3" s="406"/>
      <c r="C3" s="406"/>
      <c r="D3" s="406"/>
      <c r="E3" s="406"/>
      <c r="F3" s="406"/>
      <c r="G3" s="406"/>
      <c r="H3" s="406"/>
      <c r="I3" s="406"/>
    </row>
    <row r="4" spans="1:9" ht="23.25">
      <c r="A4" s="492" t="s">
        <v>329</v>
      </c>
      <c r="B4" s="492"/>
      <c r="C4" s="492"/>
      <c r="D4" s="492"/>
      <c r="E4" s="492"/>
      <c r="F4" s="492"/>
      <c r="G4" s="492"/>
      <c r="H4" s="492"/>
      <c r="I4" s="492"/>
    </row>
    <row r="5" spans="1:9" ht="42" customHeight="1">
      <c r="A5" s="407" t="s">
        <v>626</v>
      </c>
      <c r="B5" s="407"/>
      <c r="C5" s="407"/>
      <c r="D5" s="407"/>
      <c r="E5" s="407"/>
      <c r="F5" s="407"/>
      <c r="G5" s="407"/>
      <c r="H5" s="407"/>
      <c r="I5" s="407"/>
    </row>
    <row r="6" spans="1:9" ht="14.25" customHeight="1">
      <c r="A6" s="299"/>
      <c r="B6" s="299"/>
      <c r="C6" s="299"/>
      <c r="D6" s="299"/>
      <c r="E6" s="299"/>
      <c r="F6" s="299"/>
      <c r="G6" s="299"/>
      <c r="H6" s="299"/>
      <c r="I6" s="299"/>
    </row>
    <row r="7" spans="1:9" ht="67.5" customHeight="1">
      <c r="A7" s="404" t="s">
        <v>601</v>
      </c>
      <c r="B7" s="404"/>
      <c r="C7" s="404"/>
      <c r="D7" s="404"/>
      <c r="E7" s="404"/>
      <c r="F7" s="404"/>
      <c r="G7" s="404"/>
      <c r="H7" s="404"/>
      <c r="I7" s="404"/>
    </row>
    <row r="8" spans="1:9" s="300" customFormat="1" ht="98.25" customHeight="1">
      <c r="A8" s="408" t="s">
        <v>641</v>
      </c>
      <c r="B8" s="408"/>
      <c r="C8" s="408"/>
      <c r="D8" s="408"/>
      <c r="E8" s="408"/>
      <c r="F8" s="408"/>
      <c r="G8" s="408"/>
      <c r="H8" s="408"/>
      <c r="I8" s="408"/>
    </row>
    <row r="9" spans="1:9" ht="41.25" customHeight="1">
      <c r="A9" s="404" t="s">
        <v>537</v>
      </c>
      <c r="B9" s="404"/>
      <c r="C9" s="404"/>
      <c r="D9" s="404"/>
      <c r="E9" s="404"/>
      <c r="F9" s="404"/>
      <c r="G9" s="404"/>
      <c r="H9" s="404"/>
      <c r="I9" s="404"/>
    </row>
    <row r="10" spans="1:9" ht="12" customHeight="1">
      <c r="A10" s="403"/>
      <c r="B10" s="403"/>
      <c r="C10" s="403"/>
      <c r="D10" s="403"/>
      <c r="E10" s="403"/>
      <c r="F10" s="403"/>
      <c r="G10" s="403"/>
      <c r="H10" s="403"/>
      <c r="I10" s="403"/>
    </row>
    <row r="11" spans="1:9" ht="27.75" customHeight="1">
      <c r="A11" s="404" t="s">
        <v>538</v>
      </c>
      <c r="B11" s="404"/>
      <c r="C11" s="404"/>
      <c r="D11" s="404"/>
      <c r="E11" s="404"/>
      <c r="F11" s="404"/>
      <c r="G11" s="404"/>
      <c r="H11" s="404"/>
      <c r="I11" s="404"/>
    </row>
    <row r="12" spans="1:9" ht="43.5" customHeight="1">
      <c r="A12" s="404" t="s">
        <v>539</v>
      </c>
      <c r="B12" s="404"/>
      <c r="C12" s="404"/>
      <c r="D12" s="404"/>
      <c r="E12" s="404"/>
      <c r="F12" s="404"/>
      <c r="G12" s="404"/>
      <c r="H12" s="404"/>
      <c r="I12" s="404"/>
    </row>
    <row r="13" spans="1:9" ht="19.5" customHeight="1">
      <c r="A13" s="404" t="s">
        <v>540</v>
      </c>
      <c r="B13" s="404"/>
      <c r="C13" s="404"/>
      <c r="D13" s="404"/>
      <c r="E13" s="404"/>
      <c r="F13" s="404"/>
      <c r="G13" s="404"/>
      <c r="H13" s="404"/>
      <c r="I13" s="404"/>
    </row>
    <row r="14" spans="1:9" ht="15.75">
      <c r="A14" s="4"/>
      <c r="B14" s="4"/>
      <c r="C14" s="4"/>
      <c r="D14" s="4"/>
      <c r="E14" s="4"/>
      <c r="F14" s="4"/>
      <c r="G14" s="22"/>
      <c r="H14" s="58" t="s">
        <v>493</v>
      </c>
      <c r="I14" s="63"/>
    </row>
    <row r="15" spans="1:9" ht="15.75">
      <c r="A15" s="4"/>
      <c r="B15" s="4"/>
      <c r="C15" s="4"/>
      <c r="D15" s="4"/>
      <c r="E15" s="4"/>
      <c r="F15" s="4"/>
      <c r="G15" s="22"/>
      <c r="H15" s="58" t="s">
        <v>311</v>
      </c>
      <c r="I15" s="63"/>
    </row>
    <row r="16" spans="1:9" ht="15.75">
      <c r="A16" s="4"/>
      <c r="B16" s="4"/>
      <c r="C16" s="4"/>
      <c r="D16" s="4"/>
      <c r="E16" s="4"/>
      <c r="F16" s="4"/>
      <c r="G16" s="22"/>
      <c r="H16" s="58" t="s">
        <v>312</v>
      </c>
      <c r="I16" s="63"/>
    </row>
  </sheetData>
  <sheetProtection/>
  <mergeCells count="12">
    <mergeCell ref="A12:I12"/>
    <mergeCell ref="A9:I9"/>
    <mergeCell ref="A10:I10"/>
    <mergeCell ref="A11:I11"/>
    <mergeCell ref="A1:I1"/>
    <mergeCell ref="A2:I2"/>
    <mergeCell ref="A13:I13"/>
    <mergeCell ref="A3:I3"/>
    <mergeCell ref="A4:I4"/>
    <mergeCell ref="A5:I5"/>
    <mergeCell ref="A7:I7"/>
    <mergeCell ref="A8:I8"/>
  </mergeCells>
  <printOptions/>
  <pageMargins left="0.66" right="0.19" top="0.22" bottom="0.17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98"/>
  <sheetViews>
    <sheetView zoomScale="80" zoomScaleNormal="80" zoomScalePageLayoutView="0" workbookViewId="0" topLeftCell="A61">
      <selection activeCell="C49" sqref="C49"/>
    </sheetView>
  </sheetViews>
  <sheetFormatPr defaultColWidth="9.140625" defaultRowHeight="12.75"/>
  <cols>
    <col min="1" max="1" width="5.28125" style="0" customWidth="1"/>
    <col min="2" max="2" width="24.8515625" style="0" customWidth="1"/>
    <col min="3" max="3" width="18.7109375" style="0" customWidth="1"/>
    <col min="4" max="4" width="17.00390625" style="0" customWidth="1"/>
    <col min="5" max="5" width="15.28125" style="0" customWidth="1"/>
    <col min="6" max="6" width="30.8515625" style="0" customWidth="1"/>
    <col min="7" max="7" width="26.7109375" style="0" customWidth="1"/>
    <col min="14" max="14" width="9.8515625" style="0" customWidth="1"/>
  </cols>
  <sheetData>
    <row r="1" ht="18">
      <c r="G1" s="366">
        <v>4</v>
      </c>
    </row>
    <row r="2" spans="2:7" ht="30.75">
      <c r="B2" s="434" t="s">
        <v>634</v>
      </c>
      <c r="C2" s="434"/>
      <c r="D2" s="434"/>
      <c r="E2" s="434"/>
      <c r="F2" s="434"/>
      <c r="G2" s="434"/>
    </row>
    <row r="3" spans="2:7" ht="26.25">
      <c r="B3" s="435" t="s">
        <v>616</v>
      </c>
      <c r="C3" s="435"/>
      <c r="D3" s="435"/>
      <c r="E3" s="435"/>
      <c r="F3" s="435"/>
      <c r="G3" s="435"/>
    </row>
    <row r="4" spans="2:7" ht="20.25" customHeight="1">
      <c r="B4" s="435" t="s">
        <v>378</v>
      </c>
      <c r="C4" s="435"/>
      <c r="D4" s="435"/>
      <c r="E4" s="435"/>
      <c r="F4" s="435"/>
      <c r="G4" s="435"/>
    </row>
    <row r="5" spans="2:7" ht="26.25">
      <c r="B5" s="435" t="s">
        <v>623</v>
      </c>
      <c r="C5" s="435"/>
      <c r="D5" s="435"/>
      <c r="E5" s="435"/>
      <c r="F5" s="435"/>
      <c r="G5" s="435"/>
    </row>
    <row r="6" spans="2:7" ht="26.25">
      <c r="B6" s="429" t="s">
        <v>400</v>
      </c>
      <c r="C6" s="429"/>
      <c r="D6" s="429"/>
      <c r="E6" s="429"/>
      <c r="F6" s="429"/>
      <c r="G6" s="429"/>
    </row>
    <row r="7" spans="2:7" ht="12.75">
      <c r="B7" s="324"/>
      <c r="C7" s="324"/>
      <c r="D7" s="324"/>
      <c r="E7" s="324"/>
      <c r="F7" s="324"/>
      <c r="G7" s="324"/>
    </row>
    <row r="8" spans="2:7" ht="20.25">
      <c r="B8" s="426" t="s">
        <v>390</v>
      </c>
      <c r="C8" s="426"/>
      <c r="D8" s="426"/>
      <c r="E8" s="426"/>
      <c r="F8" s="426"/>
      <c r="G8" s="426"/>
    </row>
    <row r="9" spans="2:7" ht="20.25">
      <c r="B9" s="428" t="s">
        <v>633</v>
      </c>
      <c r="C9" s="428"/>
      <c r="D9" s="428"/>
      <c r="E9" s="428"/>
      <c r="F9" s="428"/>
      <c r="G9" s="428"/>
    </row>
    <row r="10" spans="2:7" ht="16.5" customHeight="1">
      <c r="B10" s="325"/>
      <c r="C10" s="325"/>
      <c r="D10" s="325"/>
      <c r="E10" s="325"/>
      <c r="F10" s="325"/>
      <c r="G10" s="325"/>
    </row>
    <row r="11" spans="2:7" ht="26.25">
      <c r="B11" s="410" t="str">
        <f>B3</f>
        <v>iqujhf{kr ctV o"kZ 2013&amp;2014</v>
      </c>
      <c r="C11" s="410"/>
      <c r="D11" s="410"/>
      <c r="E11" s="410"/>
      <c r="F11" s="410"/>
      <c r="G11" s="326"/>
    </row>
    <row r="12" spans="2:7" s="41" customFormat="1" ht="11.25">
      <c r="B12" s="327"/>
      <c r="C12" s="327"/>
      <c r="D12" s="328"/>
      <c r="E12" s="327"/>
      <c r="F12" s="329"/>
      <c r="G12" s="329"/>
    </row>
    <row r="13" spans="1:7" s="42" customFormat="1" ht="20.25">
      <c r="A13" s="49"/>
      <c r="B13" s="330" t="s">
        <v>393</v>
      </c>
      <c r="C13" s="330" t="s">
        <v>465</v>
      </c>
      <c r="D13" s="331"/>
      <c r="E13" s="323" t="s">
        <v>466</v>
      </c>
      <c r="F13" s="330"/>
      <c r="G13" s="332"/>
    </row>
    <row r="14" spans="1:7" s="300" customFormat="1" ht="27">
      <c r="A14" s="322"/>
      <c r="B14" s="333" t="s">
        <v>631</v>
      </c>
      <c r="C14" s="333" t="s">
        <v>662</v>
      </c>
      <c r="D14" s="334" t="s">
        <v>395</v>
      </c>
      <c r="E14" s="335" t="s">
        <v>632</v>
      </c>
      <c r="F14" s="335" t="s">
        <v>667</v>
      </c>
      <c r="G14" s="336"/>
    </row>
    <row r="15" spans="2:7" s="41" customFormat="1" ht="11.25">
      <c r="B15" s="327"/>
      <c r="C15" s="327"/>
      <c r="D15" s="327"/>
      <c r="E15" s="327"/>
      <c r="F15" s="327"/>
      <c r="G15" s="327"/>
    </row>
    <row r="16" spans="2:7" ht="18.75">
      <c r="B16" s="437" t="s">
        <v>541</v>
      </c>
      <c r="C16" s="437"/>
      <c r="D16" s="437"/>
      <c r="E16" s="437"/>
      <c r="F16" s="437"/>
      <c r="G16" s="437"/>
    </row>
    <row r="17" spans="2:7" ht="26.25">
      <c r="B17" s="429" t="s">
        <v>624</v>
      </c>
      <c r="C17" s="429"/>
      <c r="D17" s="429"/>
      <c r="E17" s="337"/>
      <c r="F17" s="435"/>
      <c r="G17" s="435"/>
    </row>
    <row r="18" spans="2:7" s="41" customFormat="1" ht="11.25">
      <c r="B18" s="327"/>
      <c r="C18" s="327"/>
      <c r="D18" s="328"/>
      <c r="E18" s="327"/>
      <c r="F18" s="329"/>
      <c r="G18" s="329"/>
    </row>
    <row r="19" spans="2:7" ht="20.25">
      <c r="B19" s="330" t="s">
        <v>393</v>
      </c>
      <c r="C19" s="330" t="s">
        <v>394</v>
      </c>
      <c r="D19" s="338"/>
      <c r="E19" s="330"/>
      <c r="F19" s="330"/>
      <c r="G19" s="324"/>
    </row>
    <row r="20" spans="2:7" s="300" customFormat="1" ht="18.75">
      <c r="B20" s="335" t="s">
        <v>666</v>
      </c>
      <c r="C20" s="335" t="s">
        <v>665</v>
      </c>
      <c r="D20" s="334"/>
      <c r="E20" s="335"/>
      <c r="F20" s="335"/>
      <c r="G20" s="336"/>
    </row>
    <row r="21" spans="2:7" ht="39" customHeight="1">
      <c r="B21" s="436" t="s">
        <v>453</v>
      </c>
      <c r="C21" s="436"/>
      <c r="D21" s="436"/>
      <c r="E21" s="436"/>
      <c r="F21" s="436"/>
      <c r="G21" s="436"/>
    </row>
    <row r="22" spans="2:7" ht="39.75" customHeight="1">
      <c r="B22" s="427" t="s">
        <v>452</v>
      </c>
      <c r="C22" s="427"/>
      <c r="D22" s="427"/>
      <c r="E22" s="427"/>
      <c r="F22" s="427"/>
      <c r="G22" s="427"/>
    </row>
    <row r="23" spans="2:7" ht="30.75" customHeight="1">
      <c r="B23" s="299"/>
      <c r="C23" s="299" t="s">
        <v>337</v>
      </c>
      <c r="D23" s="299"/>
      <c r="E23" s="299"/>
      <c r="F23" s="299"/>
      <c r="G23" s="299"/>
    </row>
    <row r="24" spans="2:10" ht="23.25">
      <c r="B24" s="324"/>
      <c r="C24" s="324"/>
      <c r="D24" s="324"/>
      <c r="E24" s="324"/>
      <c r="F24" s="409" t="s">
        <v>396</v>
      </c>
      <c r="G24" s="409"/>
      <c r="H24" s="40"/>
      <c r="I24" s="40"/>
      <c r="J24" s="40"/>
    </row>
    <row r="25" spans="2:10" ht="23.25">
      <c r="B25" s="324"/>
      <c r="C25" s="324"/>
      <c r="D25" s="324"/>
      <c r="E25" s="324"/>
      <c r="F25" s="409" t="s">
        <v>397</v>
      </c>
      <c r="G25" s="409"/>
      <c r="H25" s="40"/>
      <c r="I25" s="40"/>
      <c r="J25" s="40"/>
    </row>
    <row r="26" ht="18">
      <c r="G26" s="366">
        <v>5</v>
      </c>
    </row>
    <row r="27" spans="2:7" ht="33.75">
      <c r="B27" s="433" t="s">
        <v>635</v>
      </c>
      <c r="C27" s="433"/>
      <c r="D27" s="433"/>
      <c r="E27" s="433"/>
      <c r="F27" s="433"/>
      <c r="G27" s="433"/>
    </row>
    <row r="28" spans="2:7" ht="19.5" customHeight="1">
      <c r="B28" s="340"/>
      <c r="C28" s="340"/>
      <c r="D28" s="340"/>
      <c r="E28" s="340"/>
      <c r="F28" s="340"/>
      <c r="G28" s="340"/>
    </row>
    <row r="29" spans="2:7" s="47" customFormat="1" ht="26.25">
      <c r="B29" s="410" t="s">
        <v>616</v>
      </c>
      <c r="C29" s="410"/>
      <c r="D29" s="410"/>
      <c r="E29" s="410"/>
      <c r="F29" s="410"/>
      <c r="G29" s="410"/>
    </row>
    <row r="30" spans="2:7" s="47" customFormat="1" ht="21" customHeight="1">
      <c r="B30" s="410" t="s">
        <v>378</v>
      </c>
      <c r="C30" s="410"/>
      <c r="D30" s="410"/>
      <c r="E30" s="410"/>
      <c r="F30" s="410"/>
      <c r="G30" s="410"/>
    </row>
    <row r="31" spans="2:7" s="47" customFormat="1" ht="26.25">
      <c r="B31" s="410" t="s">
        <v>623</v>
      </c>
      <c r="C31" s="410"/>
      <c r="D31" s="410"/>
      <c r="E31" s="410"/>
      <c r="F31" s="410"/>
      <c r="G31" s="410"/>
    </row>
    <row r="32" spans="2:7" s="47" customFormat="1" ht="26.25">
      <c r="B32" s="429" t="s">
        <v>399</v>
      </c>
      <c r="C32" s="429"/>
      <c r="D32" s="429"/>
      <c r="E32" s="429"/>
      <c r="F32" s="429"/>
      <c r="G32" s="429"/>
    </row>
    <row r="33" spans="2:7" ht="12.75">
      <c r="B33" s="324"/>
      <c r="C33" s="324"/>
      <c r="D33" s="324"/>
      <c r="E33" s="324"/>
      <c r="F33" s="324"/>
      <c r="G33" s="324"/>
    </row>
    <row r="34" spans="2:7" ht="18.75" customHeight="1">
      <c r="B34" s="432" t="s">
        <v>494</v>
      </c>
      <c r="C34" s="432"/>
      <c r="D34" s="432"/>
      <c r="E34" s="432"/>
      <c r="F34" s="432"/>
      <c r="G34" s="432"/>
    </row>
    <row r="35" spans="2:7" ht="18.75" customHeight="1">
      <c r="B35" s="428" t="s">
        <v>633</v>
      </c>
      <c r="C35" s="428"/>
      <c r="D35" s="428"/>
      <c r="E35" s="428"/>
      <c r="F35" s="428"/>
      <c r="G35" s="428"/>
    </row>
    <row r="36" spans="2:7" ht="18.75">
      <c r="B36" s="341"/>
      <c r="C36" s="324"/>
      <c r="D36" s="324"/>
      <c r="E36" s="324"/>
      <c r="F36" s="324"/>
      <c r="G36" s="324"/>
    </row>
    <row r="37" spans="2:7" ht="26.25">
      <c r="B37" s="410" t="str">
        <f>B29</f>
        <v>iqujhf{kr ctV o"kZ 2013&amp;2014</v>
      </c>
      <c r="C37" s="410"/>
      <c r="D37" s="410"/>
      <c r="E37" s="337"/>
      <c r="F37" s="410" t="str">
        <f>B31</f>
        <v>ctV o"kZ 2014&amp;2015</v>
      </c>
      <c r="G37" s="410"/>
    </row>
    <row r="38" spans="2:7" s="51" customFormat="1" ht="19.5" thickBot="1">
      <c r="B38" s="367"/>
      <c r="C38" s="367"/>
      <c r="D38" s="368" t="s">
        <v>569</v>
      </c>
      <c r="E38" s="367"/>
      <c r="F38" s="369"/>
      <c r="G38" s="369" t="s">
        <v>569</v>
      </c>
    </row>
    <row r="39" spans="2:7" s="48" customFormat="1" ht="36.75" customHeight="1">
      <c r="B39" s="343"/>
      <c r="C39" s="344" t="s">
        <v>379</v>
      </c>
      <c r="D39" s="344" t="s">
        <v>244</v>
      </c>
      <c r="E39" s="345"/>
      <c r="F39" s="346" t="s">
        <v>380</v>
      </c>
      <c r="G39" s="352">
        <f>D44</f>
        <v>236.04291000000012</v>
      </c>
    </row>
    <row r="40" spans="2:7" s="48" customFormat="1" ht="23.25">
      <c r="B40" s="344" t="s">
        <v>338</v>
      </c>
      <c r="C40" s="350">
        <v>484.96</v>
      </c>
      <c r="D40" s="351">
        <v>44.51</v>
      </c>
      <c r="E40" s="345"/>
      <c r="F40" s="347" t="s">
        <v>382</v>
      </c>
      <c r="G40" s="353">
        <f>Income!I247</f>
        <v>12873.16</v>
      </c>
    </row>
    <row r="41" spans="2:7" s="48" customFormat="1" ht="23.25">
      <c r="B41" s="344" t="s">
        <v>383</v>
      </c>
      <c r="C41" s="350">
        <f>Income!F247</f>
        <v>11810.32</v>
      </c>
      <c r="D41" s="350">
        <f>Income!H247</f>
        <v>2507.7516</v>
      </c>
      <c r="E41" s="345"/>
      <c r="F41" s="347" t="s">
        <v>384</v>
      </c>
      <c r="G41" s="353">
        <f>SUM(G39:G40)</f>
        <v>13109.20291</v>
      </c>
    </row>
    <row r="42" spans="2:7" s="48" customFormat="1" ht="23.25">
      <c r="B42" s="344" t="s">
        <v>385</v>
      </c>
      <c r="C42" s="350">
        <f>SUM(C40:C41)</f>
        <v>12295.279999999999</v>
      </c>
      <c r="D42" s="350">
        <f>SUM(D40:D41)</f>
        <v>2552.2616000000003</v>
      </c>
      <c r="E42" s="345"/>
      <c r="F42" s="347" t="s">
        <v>386</v>
      </c>
      <c r="G42" s="353">
        <f>Expenditure!J315</f>
        <v>13107.77</v>
      </c>
    </row>
    <row r="43" spans="2:7" s="48" customFormat="1" ht="23.25">
      <c r="B43" s="344" t="s">
        <v>387</v>
      </c>
      <c r="C43" s="350">
        <f>Expenditure!G315</f>
        <v>12292.92</v>
      </c>
      <c r="D43" s="350">
        <f>Expenditure!I315</f>
        <v>2316.21869</v>
      </c>
      <c r="E43" s="345"/>
      <c r="F43" s="420" t="s">
        <v>388</v>
      </c>
      <c r="G43" s="422">
        <f>G41-G42</f>
        <v>1.4329099999995378</v>
      </c>
    </row>
    <row r="44" spans="2:7" s="48" customFormat="1" ht="33" customHeight="1" thickBot="1">
      <c r="B44" s="348" t="s">
        <v>435</v>
      </c>
      <c r="C44" s="350">
        <f>C42-C43</f>
        <v>2.359999999998763</v>
      </c>
      <c r="D44" s="350">
        <f>D42-D43</f>
        <v>236.04291000000012</v>
      </c>
      <c r="E44" s="345"/>
      <c r="F44" s="421"/>
      <c r="G44" s="423"/>
    </row>
    <row r="45" spans="2:7" ht="20.25">
      <c r="B45" s="332"/>
      <c r="C45" s="324"/>
      <c r="D45" s="349"/>
      <c r="E45" s="324"/>
      <c r="F45" s="332"/>
      <c r="G45" s="324"/>
    </row>
    <row r="46" spans="2:7" ht="20.25">
      <c r="B46" s="332"/>
      <c r="C46" s="324"/>
      <c r="D46" s="349"/>
      <c r="E46" s="324"/>
      <c r="F46" s="332"/>
      <c r="G46" s="324"/>
    </row>
    <row r="47" spans="2:7" ht="20.25">
      <c r="B47" s="332"/>
      <c r="C47" s="324"/>
      <c r="D47" s="324"/>
      <c r="E47" s="324"/>
      <c r="F47" s="332"/>
      <c r="G47" s="324"/>
    </row>
    <row r="48" spans="2:10" ht="23.25">
      <c r="B48" s="324"/>
      <c r="C48" s="324"/>
      <c r="D48" s="324"/>
      <c r="E48" s="324"/>
      <c r="F48" s="409" t="s">
        <v>391</v>
      </c>
      <c r="G48" s="409"/>
      <c r="H48" s="40"/>
      <c r="I48" s="40"/>
      <c r="J48" s="40"/>
    </row>
    <row r="49" spans="2:10" ht="23.25">
      <c r="B49" s="324"/>
      <c r="C49" s="324"/>
      <c r="D49" s="324"/>
      <c r="E49" s="324"/>
      <c r="F49" s="409" t="s">
        <v>392</v>
      </c>
      <c r="G49" s="409"/>
      <c r="H49" s="40"/>
      <c r="I49" s="40"/>
      <c r="J49" s="40"/>
    </row>
    <row r="50" spans="2:10" ht="16.5" customHeight="1">
      <c r="B50" s="324"/>
      <c r="C50" s="324"/>
      <c r="D50" s="324"/>
      <c r="E50" s="324"/>
      <c r="F50" s="339"/>
      <c r="G50" s="366">
        <v>6</v>
      </c>
      <c r="H50" s="40"/>
      <c r="I50" s="40"/>
      <c r="J50" s="40"/>
    </row>
    <row r="51" spans="2:7" s="47" customFormat="1" ht="26.25">
      <c r="B51" s="410" t="s">
        <v>616</v>
      </c>
      <c r="C51" s="410"/>
      <c r="D51" s="410"/>
      <c r="E51" s="410"/>
      <c r="F51" s="410"/>
      <c r="G51" s="410"/>
    </row>
    <row r="52" spans="2:7" s="47" customFormat="1" ht="26.25">
      <c r="B52" s="410" t="s">
        <v>378</v>
      </c>
      <c r="C52" s="410"/>
      <c r="D52" s="410"/>
      <c r="E52" s="410"/>
      <c r="F52" s="410"/>
      <c r="G52" s="410"/>
    </row>
    <row r="53" spans="2:7" s="47" customFormat="1" ht="26.25" customHeight="1">
      <c r="B53" s="410" t="s">
        <v>623</v>
      </c>
      <c r="C53" s="410"/>
      <c r="D53" s="410"/>
      <c r="E53" s="410"/>
      <c r="F53" s="410"/>
      <c r="G53" s="410"/>
    </row>
    <row r="54" spans="2:7" ht="26.25">
      <c r="B54" s="429" t="s">
        <v>398</v>
      </c>
      <c r="C54" s="429"/>
      <c r="D54" s="429"/>
      <c r="E54" s="429"/>
      <c r="F54" s="429"/>
      <c r="G54" s="429"/>
    </row>
    <row r="55" spans="2:7" ht="12.75">
      <c r="B55" s="324"/>
      <c r="C55" s="324"/>
      <c r="D55" s="324"/>
      <c r="E55" s="324"/>
      <c r="F55" s="324"/>
      <c r="G55" s="324"/>
    </row>
    <row r="56" spans="2:7" ht="20.25">
      <c r="B56" s="426" t="s">
        <v>390</v>
      </c>
      <c r="C56" s="426"/>
      <c r="D56" s="426"/>
      <c r="E56" s="426"/>
      <c r="F56" s="426"/>
      <c r="G56" s="426"/>
    </row>
    <row r="57" spans="2:7" ht="20.25">
      <c r="B57" s="428" t="s">
        <v>633</v>
      </c>
      <c r="C57" s="428"/>
      <c r="D57" s="428"/>
      <c r="E57" s="428"/>
      <c r="F57" s="428"/>
      <c r="G57" s="428"/>
    </row>
    <row r="58" spans="2:7" ht="18.75">
      <c r="B58" s="341"/>
      <c r="C58" s="324"/>
      <c r="D58" s="324"/>
      <c r="E58" s="324"/>
      <c r="F58" s="324"/>
      <c r="G58" s="349"/>
    </row>
    <row r="59" spans="2:7" ht="26.25">
      <c r="B59" s="410" t="s">
        <v>617</v>
      </c>
      <c r="C59" s="410"/>
      <c r="D59" s="410"/>
      <c r="E59" s="337"/>
      <c r="F59" s="410" t="s">
        <v>625</v>
      </c>
      <c r="G59" s="410"/>
    </row>
    <row r="60" spans="2:7" ht="18.75">
      <c r="B60" s="324"/>
      <c r="C60" s="324"/>
      <c r="D60" s="341" t="s">
        <v>569</v>
      </c>
      <c r="E60" s="324"/>
      <c r="F60" s="342"/>
      <c r="G60" s="341" t="s">
        <v>569</v>
      </c>
    </row>
    <row r="61" spans="2:7" ht="13.5" thickBot="1">
      <c r="B61" s="324"/>
      <c r="C61" s="324"/>
      <c r="D61" s="324"/>
      <c r="E61" s="324"/>
      <c r="F61" s="324"/>
      <c r="G61" s="324"/>
    </row>
    <row r="62" spans="2:7" ht="27" customHeight="1">
      <c r="B62" s="354"/>
      <c r="C62" s="355" t="s">
        <v>379</v>
      </c>
      <c r="D62" s="356" t="s">
        <v>244</v>
      </c>
      <c r="E62" s="332"/>
      <c r="F62" s="357" t="s">
        <v>380</v>
      </c>
      <c r="G62" s="364">
        <f>D67</f>
        <v>236.04291000000012</v>
      </c>
    </row>
    <row r="63" spans="2:7" ht="27" customHeight="1">
      <c r="B63" s="358" t="s">
        <v>381</v>
      </c>
      <c r="C63" s="360">
        <f>C40</f>
        <v>484.96</v>
      </c>
      <c r="D63" s="361">
        <f>D40</f>
        <v>44.51</v>
      </c>
      <c r="E63" s="324"/>
      <c r="F63" s="358" t="s">
        <v>382</v>
      </c>
      <c r="G63" s="365">
        <f>G40</f>
        <v>12873.16</v>
      </c>
    </row>
    <row r="64" spans="2:7" ht="27" customHeight="1">
      <c r="B64" s="358" t="s">
        <v>383</v>
      </c>
      <c r="C64" s="360">
        <f>C41</f>
        <v>11810.32</v>
      </c>
      <c r="D64" s="361">
        <f>D41</f>
        <v>2507.7516</v>
      </c>
      <c r="E64" s="324"/>
      <c r="F64" s="358" t="s">
        <v>384</v>
      </c>
      <c r="G64" s="365">
        <f>SUM(G62:G63)</f>
        <v>13109.20291</v>
      </c>
    </row>
    <row r="65" spans="2:7" ht="27" customHeight="1">
      <c r="B65" s="358" t="s">
        <v>385</v>
      </c>
      <c r="C65" s="360">
        <f>SUM(C63:C64)</f>
        <v>12295.279999999999</v>
      </c>
      <c r="D65" s="361">
        <f>SUM(D63:D64)</f>
        <v>2552.2616000000003</v>
      </c>
      <c r="E65" s="324"/>
      <c r="F65" s="358" t="s">
        <v>386</v>
      </c>
      <c r="G65" s="365">
        <f>G42</f>
        <v>13107.77</v>
      </c>
    </row>
    <row r="66" spans="2:7" ht="27" customHeight="1">
      <c r="B66" s="358" t="s">
        <v>387</v>
      </c>
      <c r="C66" s="360">
        <f>C43</f>
        <v>12292.92</v>
      </c>
      <c r="D66" s="361">
        <f>D43</f>
        <v>2316.21869</v>
      </c>
      <c r="E66" s="324"/>
      <c r="F66" s="430" t="s">
        <v>388</v>
      </c>
      <c r="G66" s="411">
        <f>G64-G65</f>
        <v>1.4329099999995378</v>
      </c>
    </row>
    <row r="67" spans="2:7" ht="27" customHeight="1" thickBot="1">
      <c r="B67" s="359" t="s">
        <v>389</v>
      </c>
      <c r="C67" s="362">
        <f>C44</f>
        <v>2.359999999998763</v>
      </c>
      <c r="D67" s="363">
        <f>D65-D66</f>
        <v>236.04291000000012</v>
      </c>
      <c r="E67" s="324"/>
      <c r="F67" s="431"/>
      <c r="G67" s="412"/>
    </row>
    <row r="68" spans="2:7" ht="20.25">
      <c r="B68" s="332"/>
      <c r="C68" s="324"/>
      <c r="D68" s="324"/>
      <c r="E68" s="324"/>
      <c r="F68" s="332"/>
      <c r="G68" s="324"/>
    </row>
    <row r="69" spans="2:7" s="42" customFormat="1" ht="20.25">
      <c r="B69" s="425" t="s">
        <v>542</v>
      </c>
      <c r="C69" s="425"/>
      <c r="D69" s="425"/>
      <c r="E69" s="425"/>
      <c r="F69" s="425"/>
      <c r="G69" s="425"/>
    </row>
    <row r="70" spans="2:7" s="42" customFormat="1" ht="40.5" customHeight="1">
      <c r="B70" s="424" t="s">
        <v>664</v>
      </c>
      <c r="C70" s="424"/>
      <c r="D70" s="424"/>
      <c r="E70" s="424"/>
      <c r="F70" s="424"/>
      <c r="G70" s="424"/>
    </row>
    <row r="71" spans="2:7" ht="24.75" customHeight="1">
      <c r="B71" s="299"/>
      <c r="C71" s="299"/>
      <c r="D71" s="299"/>
      <c r="E71" s="299"/>
      <c r="F71" s="299"/>
      <c r="G71" s="299"/>
    </row>
    <row r="72" spans="2:7" ht="25.5" customHeight="1">
      <c r="B72" s="324"/>
      <c r="C72" s="324"/>
      <c r="D72" s="324"/>
      <c r="E72" s="324"/>
      <c r="F72" s="409" t="s">
        <v>401</v>
      </c>
      <c r="G72" s="409"/>
    </row>
    <row r="73" spans="2:7" ht="18.75">
      <c r="B73" s="324"/>
      <c r="C73" s="324"/>
      <c r="D73" s="324"/>
      <c r="E73" s="324"/>
      <c r="F73" s="409" t="s">
        <v>392</v>
      </c>
      <c r="G73" s="409"/>
    </row>
    <row r="74" spans="2:7" ht="18.75">
      <c r="B74" s="324"/>
      <c r="C74" s="324"/>
      <c r="D74" s="324"/>
      <c r="E74" s="324"/>
      <c r="F74" s="339"/>
      <c r="G74" s="370">
        <v>10</v>
      </c>
    </row>
    <row r="75" spans="2:14" ht="35.25">
      <c r="B75" s="417" t="s">
        <v>636</v>
      </c>
      <c r="C75" s="417"/>
      <c r="D75" s="417"/>
      <c r="E75" s="417"/>
      <c r="F75" s="417"/>
      <c r="G75" s="417"/>
      <c r="H75" s="34"/>
      <c r="I75" s="34"/>
      <c r="J75" s="34"/>
      <c r="K75" s="34"/>
      <c r="L75" s="34"/>
      <c r="M75" s="34"/>
      <c r="N75" s="34"/>
    </row>
    <row r="76" spans="2:14" ht="18.75" customHeight="1">
      <c r="B76" s="44"/>
      <c r="C76" s="44"/>
      <c r="D76" s="44"/>
      <c r="E76" s="44"/>
      <c r="F76" s="44"/>
      <c r="G76" s="52"/>
      <c r="H76" s="34"/>
      <c r="I76" s="34"/>
      <c r="J76" s="34"/>
      <c r="K76" s="34"/>
      <c r="L76" s="34"/>
      <c r="M76" s="34"/>
      <c r="N76" s="34"/>
    </row>
    <row r="77" spans="2:14" s="47" customFormat="1" ht="26.25">
      <c r="B77" s="418" t="s">
        <v>616</v>
      </c>
      <c r="C77" s="418"/>
      <c r="D77" s="418"/>
      <c r="E77" s="418"/>
      <c r="F77" s="418"/>
      <c r="G77" s="418"/>
      <c r="H77" s="36"/>
      <c r="I77" s="36"/>
      <c r="J77" s="36"/>
      <c r="K77" s="36"/>
      <c r="L77" s="36"/>
      <c r="M77" s="36"/>
      <c r="N77" s="36"/>
    </row>
    <row r="78" spans="2:14" s="47" customFormat="1" ht="22.5" customHeight="1">
      <c r="B78" s="418" t="s">
        <v>378</v>
      </c>
      <c r="C78" s="418"/>
      <c r="D78" s="418"/>
      <c r="E78" s="418"/>
      <c r="F78" s="418"/>
      <c r="G78" s="418"/>
      <c r="H78" s="36"/>
      <c r="I78" s="36"/>
      <c r="J78" s="36"/>
      <c r="K78" s="36"/>
      <c r="L78" s="36"/>
      <c r="M78" s="36"/>
      <c r="N78" s="36"/>
    </row>
    <row r="79" spans="2:14" s="47" customFormat="1" ht="26.25">
      <c r="B79" s="418" t="s">
        <v>623</v>
      </c>
      <c r="C79" s="418"/>
      <c r="D79" s="418"/>
      <c r="E79" s="418"/>
      <c r="F79" s="418"/>
      <c r="G79" s="418"/>
      <c r="H79" s="36"/>
      <c r="I79" s="36"/>
      <c r="J79" s="36"/>
      <c r="K79" s="36"/>
      <c r="L79" s="36"/>
      <c r="M79" s="36"/>
      <c r="N79" s="36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3" customHeight="1">
      <c r="B82" s="4"/>
      <c r="C82" s="4"/>
      <c r="D82" s="4"/>
      <c r="E82" s="4"/>
      <c r="F82" s="4"/>
      <c r="G82" s="4"/>
    </row>
    <row r="83" spans="2:14" s="51" customFormat="1" ht="27.75">
      <c r="B83" s="419" t="s">
        <v>617</v>
      </c>
      <c r="C83" s="419"/>
      <c r="D83" s="419"/>
      <c r="E83" s="50"/>
      <c r="F83" s="419" t="s">
        <v>618</v>
      </c>
      <c r="G83" s="419"/>
      <c r="J83" s="43"/>
      <c r="K83" s="43"/>
      <c r="L83" s="43"/>
      <c r="M83" s="43"/>
      <c r="N83" s="43"/>
    </row>
    <row r="84" spans="2:7" ht="18.75">
      <c r="B84" s="4"/>
      <c r="C84" s="4"/>
      <c r="D84" s="9" t="s">
        <v>569</v>
      </c>
      <c r="E84" s="4"/>
      <c r="F84" s="37"/>
      <c r="G84" s="9" t="s">
        <v>569</v>
      </c>
    </row>
    <row r="85" spans="2:7" ht="14.25" customHeight="1">
      <c r="B85" s="4"/>
      <c r="C85" s="4"/>
      <c r="D85" s="9"/>
      <c r="E85" s="4"/>
      <c r="F85" s="37"/>
      <c r="G85" s="37"/>
    </row>
    <row r="86" spans="2:7" ht="10.5" customHeight="1" thickBot="1">
      <c r="B86" s="4"/>
      <c r="C86" s="4"/>
      <c r="D86" s="4"/>
      <c r="E86" s="4"/>
      <c r="F86" s="4"/>
      <c r="G86" s="4"/>
    </row>
    <row r="87" spans="2:7" s="31" customFormat="1" ht="30" customHeight="1">
      <c r="B87" s="75"/>
      <c r="C87" s="76" t="s">
        <v>379</v>
      </c>
      <c r="D87" s="77" t="s">
        <v>244</v>
      </c>
      <c r="E87" s="46"/>
      <c r="F87" s="82" t="s">
        <v>380</v>
      </c>
      <c r="G87" s="83">
        <f>D92</f>
        <v>236.04291000000012</v>
      </c>
    </row>
    <row r="88" spans="1:7" ht="42.75" customHeight="1">
      <c r="A88" s="38"/>
      <c r="B88" s="78" t="s">
        <v>381</v>
      </c>
      <c r="C88" s="45">
        <f>C40</f>
        <v>484.96</v>
      </c>
      <c r="D88" s="79">
        <f>D63</f>
        <v>44.51</v>
      </c>
      <c r="E88" s="31"/>
      <c r="F88" s="78" t="s">
        <v>382</v>
      </c>
      <c r="G88" s="79">
        <f>G63</f>
        <v>12873.16</v>
      </c>
    </row>
    <row r="89" spans="1:7" ht="35.25" customHeight="1">
      <c r="A89" s="38"/>
      <c r="B89" s="78" t="s">
        <v>383</v>
      </c>
      <c r="C89" s="45">
        <f>C64</f>
        <v>11810.32</v>
      </c>
      <c r="D89" s="79">
        <f>D41</f>
        <v>2507.7516</v>
      </c>
      <c r="E89" s="31"/>
      <c r="F89" s="78" t="s">
        <v>384</v>
      </c>
      <c r="G89" s="79">
        <f>SUM(G87:G88)</f>
        <v>13109.20291</v>
      </c>
    </row>
    <row r="90" spans="1:7" ht="35.25" customHeight="1">
      <c r="A90" s="38"/>
      <c r="B90" s="78" t="s">
        <v>385</v>
      </c>
      <c r="C90" s="45">
        <f>SUM(C88:C89)</f>
        <v>12295.279999999999</v>
      </c>
      <c r="D90" s="79">
        <f>SUM(D88:D89)</f>
        <v>2552.2616000000003</v>
      </c>
      <c r="E90" s="31"/>
      <c r="F90" s="78" t="s">
        <v>386</v>
      </c>
      <c r="G90" s="79">
        <f>G42</f>
        <v>13107.77</v>
      </c>
    </row>
    <row r="91" spans="1:7" ht="35.25" customHeight="1">
      <c r="A91" s="38"/>
      <c r="B91" s="78" t="s">
        <v>387</v>
      </c>
      <c r="C91" s="45">
        <f>C43</f>
        <v>12292.92</v>
      </c>
      <c r="D91" s="79">
        <f>D43</f>
        <v>2316.21869</v>
      </c>
      <c r="E91" s="31"/>
      <c r="F91" s="413" t="s">
        <v>388</v>
      </c>
      <c r="G91" s="415">
        <f>G89-G90</f>
        <v>1.4329099999995378</v>
      </c>
    </row>
    <row r="92" spans="1:7" ht="35.25" customHeight="1" thickBot="1">
      <c r="A92" s="38"/>
      <c r="B92" s="84" t="s">
        <v>435</v>
      </c>
      <c r="C92" s="80">
        <f>C90-C91</f>
        <v>2.359999999998763</v>
      </c>
      <c r="D92" s="81">
        <f>D90-D91</f>
        <v>236.04291000000012</v>
      </c>
      <c r="E92" s="31"/>
      <c r="F92" s="414"/>
      <c r="G92" s="416"/>
    </row>
    <row r="93" spans="2:6" ht="20.25">
      <c r="B93" s="15"/>
      <c r="F93" s="15"/>
    </row>
    <row r="94" spans="2:6" ht="20.25">
      <c r="B94" s="15"/>
      <c r="F94" s="15"/>
    </row>
    <row r="95" ht="15.75">
      <c r="G95" s="58" t="s">
        <v>436</v>
      </c>
    </row>
    <row r="96" ht="15.75">
      <c r="G96" s="58" t="s">
        <v>437</v>
      </c>
    </row>
    <row r="97" ht="15.75">
      <c r="G97" s="58" t="s">
        <v>438</v>
      </c>
    </row>
    <row r="98" spans="6:10" ht="13.5" customHeight="1">
      <c r="F98" s="39"/>
      <c r="G98" s="57"/>
      <c r="H98" s="40"/>
      <c r="I98" s="40"/>
      <c r="J98" s="40"/>
    </row>
  </sheetData>
  <sheetProtection/>
  <mergeCells count="50">
    <mergeCell ref="B6:G6"/>
    <mergeCell ref="B8:G8"/>
    <mergeCell ref="F17:G17"/>
    <mergeCell ref="B17:D17"/>
    <mergeCell ref="B16:G16"/>
    <mergeCell ref="B9:G9"/>
    <mergeCell ref="B11:F11"/>
    <mergeCell ref="F24:G24"/>
    <mergeCell ref="B34:G34"/>
    <mergeCell ref="B27:G27"/>
    <mergeCell ref="B32:G32"/>
    <mergeCell ref="F25:G25"/>
    <mergeCell ref="B2:G2"/>
    <mergeCell ref="B3:G3"/>
    <mergeCell ref="B4:G4"/>
    <mergeCell ref="B5:G5"/>
    <mergeCell ref="B21:G21"/>
    <mergeCell ref="B22:G22"/>
    <mergeCell ref="B31:G31"/>
    <mergeCell ref="B29:G29"/>
    <mergeCell ref="F73:G73"/>
    <mergeCell ref="B35:G35"/>
    <mergeCell ref="B30:G30"/>
    <mergeCell ref="B53:G53"/>
    <mergeCell ref="B54:G54"/>
    <mergeCell ref="F66:F67"/>
    <mergeCell ref="B57:G57"/>
    <mergeCell ref="F37:G37"/>
    <mergeCell ref="F43:F44"/>
    <mergeCell ref="G43:G44"/>
    <mergeCell ref="F72:G72"/>
    <mergeCell ref="B70:G70"/>
    <mergeCell ref="B52:G52"/>
    <mergeCell ref="B37:D37"/>
    <mergeCell ref="B69:G69"/>
    <mergeCell ref="B56:G56"/>
    <mergeCell ref="F91:F92"/>
    <mergeCell ref="G91:G92"/>
    <mergeCell ref="B75:G75"/>
    <mergeCell ref="B77:G77"/>
    <mergeCell ref="B78:G78"/>
    <mergeCell ref="B83:D83"/>
    <mergeCell ref="B79:G79"/>
    <mergeCell ref="F83:G83"/>
    <mergeCell ref="F48:G48"/>
    <mergeCell ref="B51:G51"/>
    <mergeCell ref="F59:G59"/>
    <mergeCell ref="B59:D59"/>
    <mergeCell ref="G66:G67"/>
    <mergeCell ref="F49:G49"/>
  </mergeCells>
  <printOptions/>
  <pageMargins left="0.66" right="0.31" top="0.43" bottom="0.17" header="0.17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4"/>
  <sheetViews>
    <sheetView zoomScale="85" zoomScaleNormal="85" zoomScalePageLayoutView="0" workbookViewId="0" topLeftCell="A4">
      <selection activeCell="I53" sqref="I53"/>
    </sheetView>
  </sheetViews>
  <sheetFormatPr defaultColWidth="9.140625" defaultRowHeight="12.75"/>
  <cols>
    <col min="1" max="1" width="3.8515625" style="0" customWidth="1"/>
    <col min="2" max="2" width="39.8515625" style="0" customWidth="1"/>
    <col min="3" max="3" width="12.140625" style="0" customWidth="1"/>
    <col min="4" max="4" width="12.7109375" style="0" bestFit="1" customWidth="1"/>
    <col min="5" max="5" width="0.71875" style="0" customWidth="1"/>
    <col min="6" max="6" width="3.57421875" style="0" customWidth="1"/>
    <col min="7" max="7" width="40.57421875" style="0" customWidth="1"/>
    <col min="8" max="8" width="12.421875" style="0" customWidth="1"/>
    <col min="9" max="9" width="12.7109375" style="0" bestFit="1" customWidth="1"/>
  </cols>
  <sheetData>
    <row r="1" ht="16.5" customHeight="1">
      <c r="I1" s="51">
        <v>7</v>
      </c>
    </row>
    <row r="2" spans="1:9" ht="72" customHeight="1">
      <c r="A2" s="407" t="s">
        <v>620</v>
      </c>
      <c r="B2" s="407"/>
      <c r="C2" s="407"/>
      <c r="D2" s="407"/>
      <c r="E2" s="407"/>
      <c r="F2" s="407"/>
      <c r="G2" s="407"/>
      <c r="H2" s="407"/>
      <c r="I2" s="407"/>
    </row>
    <row r="3" spans="1:9" ht="33.75" customHeight="1">
      <c r="A3" s="407" t="s">
        <v>619</v>
      </c>
      <c r="B3" s="407"/>
      <c r="C3" s="407"/>
      <c r="D3" s="407"/>
      <c r="E3" s="407"/>
      <c r="F3" s="407"/>
      <c r="G3" s="407"/>
      <c r="H3" s="407"/>
      <c r="I3" s="407"/>
    </row>
    <row r="4" spans="1:9" ht="16.5" customHeight="1">
      <c r="A4" s="440" t="s">
        <v>602</v>
      </c>
      <c r="B4" s="440"/>
      <c r="C4" s="440"/>
      <c r="D4" s="440"/>
      <c r="E4" s="440"/>
      <c r="F4" s="440"/>
      <c r="G4" s="440"/>
      <c r="H4" s="440"/>
      <c r="I4" s="440"/>
    </row>
    <row r="5" spans="1:9" s="316" customFormat="1" ht="15.75">
      <c r="A5" s="312" t="s">
        <v>229</v>
      </c>
      <c r="B5" s="313" t="s">
        <v>230</v>
      </c>
      <c r="C5" s="314" t="s">
        <v>231</v>
      </c>
      <c r="D5" s="315" t="s">
        <v>309</v>
      </c>
      <c r="F5" s="314" t="s">
        <v>229</v>
      </c>
      <c r="G5" s="314" t="s">
        <v>232</v>
      </c>
      <c r="H5" s="314" t="s">
        <v>231</v>
      </c>
      <c r="I5" s="314" t="s">
        <v>310</v>
      </c>
    </row>
    <row r="6" spans="1:9" s="316" customFormat="1" ht="14.25" customHeight="1">
      <c r="A6" s="317"/>
      <c r="B6" s="318"/>
      <c r="C6" s="319" t="s">
        <v>527</v>
      </c>
      <c r="D6" s="319" t="s">
        <v>527</v>
      </c>
      <c r="F6" s="319"/>
      <c r="G6" s="319"/>
      <c r="H6" s="319" t="s">
        <v>603</v>
      </c>
      <c r="I6" s="319" t="s">
        <v>527</v>
      </c>
    </row>
    <row r="7" spans="1:10" ht="18.75">
      <c r="A7" s="2">
        <v>1</v>
      </c>
      <c r="B7" s="301" t="s">
        <v>627</v>
      </c>
      <c r="C7" s="56">
        <f>Income!F23</f>
        <v>223.35</v>
      </c>
      <c r="D7" s="14">
        <f>Income!H23</f>
        <v>82.45</v>
      </c>
      <c r="F7" s="3">
        <v>1</v>
      </c>
      <c r="G7" s="392" t="str">
        <f>'[1]English'!D42</f>
        <v>LFkkiuk O;; </v>
      </c>
      <c r="H7" s="10">
        <f>Expenditure!G36</f>
        <v>711.75</v>
      </c>
      <c r="I7" s="10">
        <f>Expenditure!I36</f>
        <v>517.15</v>
      </c>
      <c r="J7" s="71"/>
    </row>
    <row r="8" spans="1:9" ht="18.75">
      <c r="A8" s="3">
        <v>2</v>
      </c>
      <c r="B8" s="301" t="s">
        <v>233</v>
      </c>
      <c r="C8" s="30">
        <f>Income!F32</f>
        <v>504</v>
      </c>
      <c r="D8" s="11">
        <f>Income!H32</f>
        <v>654.33</v>
      </c>
      <c r="F8" s="3">
        <v>2</v>
      </c>
      <c r="G8" s="392" t="str">
        <f>'[1]English'!D43</f>
        <v>lkekU; iz'kklu O;;</v>
      </c>
      <c r="H8" s="10">
        <f>Expenditure!G79</f>
        <v>287.85</v>
      </c>
      <c r="I8" s="10">
        <f>Expenditure!I79</f>
        <v>109.214</v>
      </c>
    </row>
    <row r="9" spans="1:9" ht="16.5" customHeight="1">
      <c r="A9" s="3">
        <v>3</v>
      </c>
      <c r="B9" s="301" t="s">
        <v>234</v>
      </c>
      <c r="C9" s="30">
        <f>Income!F41</f>
        <v>16.240000000000002</v>
      </c>
      <c r="D9" s="11">
        <f>Income!H41</f>
        <v>18.17</v>
      </c>
      <c r="F9" s="3">
        <v>3</v>
      </c>
      <c r="G9" s="392" t="str">
        <f>'[1]English'!D44</f>
        <v>ejEer ,oa la/kkj.k O;; </v>
      </c>
      <c r="H9" s="10">
        <f>Expenditure!G101</f>
        <v>598.5</v>
      </c>
      <c r="I9" s="10">
        <f>Expenditure!I101</f>
        <v>94.46</v>
      </c>
    </row>
    <row r="10" spans="1:9" ht="15.75" customHeight="1">
      <c r="A10" s="3">
        <v>4</v>
      </c>
      <c r="B10" s="301" t="s">
        <v>236</v>
      </c>
      <c r="C10" s="30">
        <f>Income!F61</f>
        <v>41.980000000000004</v>
      </c>
      <c r="D10" s="11">
        <f>Income!H61</f>
        <v>18.28</v>
      </c>
      <c r="F10" s="3">
        <v>4</v>
      </c>
      <c r="G10" s="392" t="s">
        <v>442</v>
      </c>
      <c r="H10" s="10">
        <f>Expenditure!G105</f>
        <v>0</v>
      </c>
      <c r="I10" s="10">
        <f>Expenditure!I105</f>
        <v>0</v>
      </c>
    </row>
    <row r="11" spans="1:9" ht="15.75" customHeight="1">
      <c r="A11" s="3">
        <v>5</v>
      </c>
      <c r="B11" s="301" t="s">
        <v>289</v>
      </c>
      <c r="C11" s="30">
        <f>Income!F65</f>
        <v>0</v>
      </c>
      <c r="D11" s="11">
        <f>Income!H65</f>
        <v>0</v>
      </c>
      <c r="F11" s="3">
        <v>5</v>
      </c>
      <c r="G11" s="392" t="str">
        <f>G40</f>
        <v>fuxe dk;ZØe O;;</v>
      </c>
      <c r="H11" s="10">
        <f>Expenditure!G108</f>
        <v>10</v>
      </c>
      <c r="I11" s="10">
        <f>Expenditure!I108</f>
        <v>0</v>
      </c>
    </row>
    <row r="12" spans="1:9" ht="16.5" customHeight="1">
      <c r="A12" s="3">
        <v>6</v>
      </c>
      <c r="B12" s="301" t="s">
        <v>421</v>
      </c>
      <c r="C12" s="30">
        <f>Income!F69</f>
        <v>2200</v>
      </c>
      <c r="D12" s="11">
        <f>Income!H69</f>
        <v>900</v>
      </c>
      <c r="F12" s="3">
        <v>6</v>
      </c>
      <c r="G12" s="392" t="str">
        <f>G41</f>
        <v>jktLo vuqnku ,oa lg;ksx jkf'k dk Hkqxrku</v>
      </c>
      <c r="H12" s="10">
        <f>Expenditure!G111</f>
        <v>0.02</v>
      </c>
      <c r="I12" s="10">
        <f>Expenditure!I111</f>
        <v>0</v>
      </c>
    </row>
    <row r="13" spans="1:9" ht="16.5" customHeight="1">
      <c r="A13" s="3">
        <v>7</v>
      </c>
      <c r="B13" s="301" t="s">
        <v>422</v>
      </c>
      <c r="C13" s="30">
        <f>Income!F74</f>
        <v>0</v>
      </c>
      <c r="D13" s="11">
        <f>Income!H74</f>
        <v>0</v>
      </c>
      <c r="F13" s="3">
        <v>7</v>
      </c>
      <c r="G13" s="392" t="str">
        <f>G42</f>
        <v>[kpksZ dk izko/kku</v>
      </c>
      <c r="H13" s="10">
        <f>Expenditure!G113</f>
        <v>0</v>
      </c>
      <c r="I13" s="10">
        <f>Expenditure!I114</f>
        <v>0</v>
      </c>
    </row>
    <row r="14" spans="1:9" ht="16.5" customHeight="1">
      <c r="A14" s="3">
        <v>8</v>
      </c>
      <c r="B14" s="301" t="s">
        <v>441</v>
      </c>
      <c r="C14" s="30">
        <f>Income!F78</f>
        <v>0</v>
      </c>
      <c r="D14" s="11">
        <f>Income!H74</f>
        <v>0</v>
      </c>
      <c r="F14" s="3">
        <v>8</v>
      </c>
      <c r="G14" s="392" t="s">
        <v>295</v>
      </c>
      <c r="H14" s="10">
        <f>Expenditure!G132</f>
        <v>20.85</v>
      </c>
      <c r="I14" s="10">
        <f>Expenditure!I132</f>
        <v>1.63556</v>
      </c>
    </row>
    <row r="15" spans="1:9" ht="15.75" customHeight="1">
      <c r="A15" s="3">
        <v>9</v>
      </c>
      <c r="B15" s="301" t="s">
        <v>238</v>
      </c>
      <c r="C15" s="30">
        <f>Income!F84</f>
        <v>80.05</v>
      </c>
      <c r="D15" s="11">
        <f>Income!H84</f>
        <v>105.92</v>
      </c>
      <c r="F15" s="3">
        <v>9</v>
      </c>
      <c r="G15" s="392" t="s">
        <v>443</v>
      </c>
      <c r="H15" s="10">
        <f>Expenditure!G135</f>
        <v>0</v>
      </c>
      <c r="I15" s="10">
        <f>Expenditure!I135</f>
        <v>0</v>
      </c>
    </row>
    <row r="16" spans="1:9" ht="16.5" customHeight="1">
      <c r="A16" s="3">
        <v>10</v>
      </c>
      <c r="B16" s="301" t="s">
        <v>239</v>
      </c>
      <c r="C16" s="30">
        <f>Income!F92</f>
        <v>18</v>
      </c>
      <c r="D16" s="11">
        <f>Income!H92</f>
        <v>0.24</v>
      </c>
      <c r="F16" s="3">
        <v>10</v>
      </c>
      <c r="G16" s="392" t="s">
        <v>444</v>
      </c>
      <c r="H16" s="65">
        <f>Expenditure!G138</f>
        <v>25</v>
      </c>
      <c r="I16" s="65">
        <f>Expenditure!I138</f>
        <v>0</v>
      </c>
    </row>
    <row r="17" spans="1:9" ht="18.75">
      <c r="A17" s="3">
        <v>11</v>
      </c>
      <c r="B17" s="301" t="s">
        <v>240</v>
      </c>
      <c r="C17" s="30">
        <f>Income!F97</f>
        <v>0</v>
      </c>
      <c r="D17" s="11">
        <f>0</f>
        <v>0</v>
      </c>
      <c r="F17" s="3">
        <v>11</v>
      </c>
      <c r="G17" s="392" t="s">
        <v>445</v>
      </c>
      <c r="H17" s="10">
        <f>Expenditure!G145</f>
        <v>120</v>
      </c>
      <c r="I17" s="10">
        <f>Expenditure!I145</f>
        <v>20</v>
      </c>
    </row>
    <row r="18" spans="1:9" ht="18.75">
      <c r="A18" s="3">
        <v>12</v>
      </c>
      <c r="B18" s="301" t="s">
        <v>241</v>
      </c>
      <c r="C18" s="30">
        <f>Income!F97</f>
        <v>0</v>
      </c>
      <c r="D18" s="11">
        <f>Income!H97</f>
        <v>0</v>
      </c>
      <c r="F18" s="3">
        <v>12</v>
      </c>
      <c r="G18" s="392" t="s">
        <v>446</v>
      </c>
      <c r="H18" s="10">
        <f>Expenditure!G162</f>
        <v>229</v>
      </c>
      <c r="I18" s="10">
        <f>Expenditure!I162</f>
        <v>13.84</v>
      </c>
    </row>
    <row r="19" spans="1:9" ht="18.75">
      <c r="A19" s="3">
        <v>13</v>
      </c>
      <c r="B19" s="301" t="s">
        <v>242</v>
      </c>
      <c r="C19" s="30">
        <f>Income!F105</f>
        <v>120</v>
      </c>
      <c r="D19" s="11">
        <f>Income!H105</f>
        <v>46.54</v>
      </c>
      <c r="F19" s="3">
        <v>13</v>
      </c>
      <c r="G19" s="392" t="s">
        <v>447</v>
      </c>
      <c r="H19" s="10">
        <f>Expenditure!G258</f>
        <v>9920</v>
      </c>
      <c r="I19" s="10">
        <f>Expenditure!I258</f>
        <v>1300.98</v>
      </c>
    </row>
    <row r="20" spans="1:9" ht="18.75">
      <c r="A20" s="3">
        <v>14</v>
      </c>
      <c r="B20" s="301" t="s">
        <v>243</v>
      </c>
      <c r="C20" s="30">
        <f>Income!F171</f>
        <v>7812</v>
      </c>
      <c r="D20" s="11">
        <f>Income!H171</f>
        <v>421.2900000000001</v>
      </c>
      <c r="F20" s="3">
        <v>14</v>
      </c>
      <c r="G20" s="303" t="s">
        <v>448</v>
      </c>
      <c r="H20" s="10">
        <f>Expenditure!G271</f>
        <v>163.2</v>
      </c>
      <c r="I20" s="10">
        <f>Expenditure!I271</f>
        <v>134.28</v>
      </c>
    </row>
    <row r="21" spans="1:9" ht="18.75">
      <c r="A21" s="3">
        <v>15</v>
      </c>
      <c r="B21" s="301" t="s">
        <v>278</v>
      </c>
      <c r="C21" s="30">
        <f>Income!F181</f>
        <v>1.3</v>
      </c>
      <c r="D21" s="11">
        <f>Income!H181</f>
        <v>0.28</v>
      </c>
      <c r="F21" s="3">
        <v>15</v>
      </c>
      <c r="G21" s="392" t="s">
        <v>449</v>
      </c>
      <c r="H21" s="10">
        <f>Expenditure!G275</f>
        <v>2.5</v>
      </c>
      <c r="I21" s="10">
        <f>Expenditure!I275</f>
        <v>0</v>
      </c>
    </row>
    <row r="22" spans="1:9" ht="18.75">
      <c r="A22" s="3">
        <v>16</v>
      </c>
      <c r="B22" s="301" t="s">
        <v>279</v>
      </c>
      <c r="C22" s="30">
        <f>Income!F192</f>
        <v>173</v>
      </c>
      <c r="D22" s="11">
        <f>Income!H192</f>
        <v>133.51000000000002</v>
      </c>
      <c r="F22" s="3">
        <v>16</v>
      </c>
      <c r="G22" s="392" t="s">
        <v>303</v>
      </c>
      <c r="H22" s="10">
        <f>Expenditure!G281</f>
        <v>0</v>
      </c>
      <c r="I22" s="10">
        <f>Expenditure!I281</f>
        <v>0</v>
      </c>
    </row>
    <row r="23" spans="1:9" ht="18.75">
      <c r="A23" s="3">
        <v>17</v>
      </c>
      <c r="B23" s="301" t="s">
        <v>280</v>
      </c>
      <c r="C23" s="30">
        <f>Income!F206</f>
        <v>412</v>
      </c>
      <c r="D23" s="11">
        <f>Income!H206</f>
        <v>4.3</v>
      </c>
      <c r="F23" s="3">
        <v>17</v>
      </c>
      <c r="G23" s="392" t="s">
        <v>304</v>
      </c>
      <c r="H23" s="10">
        <f>Expenditure!G287</f>
        <v>4</v>
      </c>
      <c r="I23" s="10">
        <f>Expenditure!I287</f>
        <v>2</v>
      </c>
    </row>
    <row r="24" spans="1:9" ht="18.75">
      <c r="A24" s="3">
        <v>18</v>
      </c>
      <c r="B24" s="301" t="s">
        <v>281</v>
      </c>
      <c r="C24" s="30">
        <f>Income!F213</f>
        <v>4.15</v>
      </c>
      <c r="D24" s="11">
        <f>Income!H213</f>
        <v>0.53</v>
      </c>
      <c r="F24" s="3">
        <v>18</v>
      </c>
      <c r="G24" s="392" t="s">
        <v>305</v>
      </c>
      <c r="H24" s="65">
        <f>Expenditure!G296</f>
        <v>65</v>
      </c>
      <c r="I24" s="65">
        <f>Expenditure!I296</f>
        <v>43.79913</v>
      </c>
    </row>
    <row r="25" spans="1:9" ht="17.25" customHeight="1">
      <c r="A25" s="3">
        <v>19</v>
      </c>
      <c r="B25" s="301" t="s">
        <v>282</v>
      </c>
      <c r="C25" s="30">
        <f>Income!F221</f>
        <v>66</v>
      </c>
      <c r="D25" s="11">
        <f>Income!H221</f>
        <v>43.0516</v>
      </c>
      <c r="F25" s="3">
        <v>19</v>
      </c>
      <c r="G25" s="392" t="s">
        <v>306</v>
      </c>
      <c r="H25" s="10">
        <f>Expenditure!G301</f>
        <v>30</v>
      </c>
      <c r="I25" s="10">
        <f>Expenditure!I301</f>
        <v>15.21</v>
      </c>
    </row>
    <row r="26" spans="1:9" ht="16.5" customHeight="1">
      <c r="A26" s="3">
        <v>20</v>
      </c>
      <c r="B26" s="301" t="s">
        <v>561</v>
      </c>
      <c r="C26" s="30">
        <f>Income!F227</f>
        <v>30</v>
      </c>
      <c r="D26" s="11">
        <f>Income!H227</f>
        <v>15.21</v>
      </c>
      <c r="F26" s="3">
        <v>20</v>
      </c>
      <c r="G26" s="392" t="s">
        <v>307</v>
      </c>
      <c r="H26" s="10">
        <f>Expenditure!G306</f>
        <v>0.25</v>
      </c>
      <c r="I26" s="10">
        <f>Expenditure!I306</f>
        <v>0.4</v>
      </c>
    </row>
    <row r="27" spans="1:9" ht="15" customHeight="1">
      <c r="A27" s="3">
        <v>21</v>
      </c>
      <c r="B27" s="301" t="s">
        <v>562</v>
      </c>
      <c r="C27" s="30">
        <f>Income!F231</f>
        <v>0.25</v>
      </c>
      <c r="D27" s="11">
        <f>Income!H231</f>
        <v>0.4</v>
      </c>
      <c r="E27" s="8"/>
      <c r="F27" s="3">
        <v>21</v>
      </c>
      <c r="G27" s="303" t="s">
        <v>450</v>
      </c>
      <c r="H27" s="10">
        <f>Expenditure!G314</f>
        <v>105</v>
      </c>
      <c r="I27" s="10">
        <f>Expenditure!I314</f>
        <v>63.25</v>
      </c>
    </row>
    <row r="28" spans="1:9" ht="16.5" customHeight="1">
      <c r="A28" s="3">
        <v>22</v>
      </c>
      <c r="B28" s="301" t="s">
        <v>283</v>
      </c>
      <c r="C28" s="30">
        <f>Income!F239</f>
        <v>108</v>
      </c>
      <c r="D28" s="11">
        <f>Income!H239</f>
        <v>63.25</v>
      </c>
      <c r="F28" s="3"/>
      <c r="G28" s="54"/>
      <c r="H28" s="10"/>
      <c r="I28" s="10"/>
    </row>
    <row r="29" spans="1:9" ht="16.5" customHeight="1">
      <c r="A29" s="3">
        <v>23</v>
      </c>
      <c r="B29" s="301" t="s">
        <v>484</v>
      </c>
      <c r="C29" s="30">
        <f>Income!F246</f>
        <v>0</v>
      </c>
      <c r="D29" s="11">
        <f>Income!H246</f>
        <v>0</v>
      </c>
      <c r="F29" s="3"/>
      <c r="G29" s="54"/>
      <c r="H29" s="10"/>
      <c r="I29" s="10"/>
    </row>
    <row r="30" spans="1:9" ht="18.75" customHeight="1">
      <c r="A30" s="6"/>
      <c r="B30" s="28" t="s">
        <v>284</v>
      </c>
      <c r="C30" s="12">
        <f>SUM(C7:C29)</f>
        <v>11810.32</v>
      </c>
      <c r="D30" s="12">
        <f>SUM(D7:D28)</f>
        <v>2507.751600000001</v>
      </c>
      <c r="F30" s="27"/>
      <c r="G30" s="391" t="s">
        <v>284</v>
      </c>
      <c r="H30" s="12">
        <f>SUM(H7:H28)</f>
        <v>12292.92</v>
      </c>
      <c r="I30" s="393">
        <f>SUM(I7:I28)</f>
        <v>2316.21869</v>
      </c>
    </row>
    <row r="31" spans="1:9" ht="18.75" customHeight="1">
      <c r="A31" s="5"/>
      <c r="B31" s="25"/>
      <c r="C31" s="26"/>
      <c r="D31" s="26"/>
      <c r="I31" s="372">
        <v>8</v>
      </c>
    </row>
    <row r="32" spans="1:9" s="13" customFormat="1" ht="20.25">
      <c r="A32" s="439" t="s">
        <v>628</v>
      </c>
      <c r="B32" s="439"/>
      <c r="C32" s="439"/>
      <c r="D32" s="439"/>
      <c r="E32" s="439"/>
      <c r="F32" s="439"/>
      <c r="G32" s="439"/>
      <c r="H32" s="439"/>
      <c r="I32" s="439"/>
    </row>
    <row r="33" spans="3:7" s="13" customFormat="1" ht="21" thickBot="1">
      <c r="C33" s="15"/>
      <c r="G33" s="7"/>
    </row>
    <row r="34" spans="1:9" s="13" customFormat="1" ht="16.5">
      <c r="A34" s="441" t="s">
        <v>229</v>
      </c>
      <c r="B34" s="443" t="s">
        <v>230</v>
      </c>
      <c r="C34" s="444"/>
      <c r="D34" s="309" t="s">
        <v>73</v>
      </c>
      <c r="E34" s="310"/>
      <c r="F34" s="441" t="s">
        <v>229</v>
      </c>
      <c r="G34" s="443" t="s">
        <v>285</v>
      </c>
      <c r="H34" s="444"/>
      <c r="I34" s="309" t="s">
        <v>73</v>
      </c>
    </row>
    <row r="35" spans="1:9" s="13" customFormat="1" ht="19.5" thickBot="1">
      <c r="A35" s="442"/>
      <c r="B35" s="445"/>
      <c r="C35" s="446"/>
      <c r="D35" s="311" t="s">
        <v>604</v>
      </c>
      <c r="E35" s="310"/>
      <c r="F35" s="442"/>
      <c r="G35" s="445"/>
      <c r="H35" s="446"/>
      <c r="I35" s="311" t="s">
        <v>604</v>
      </c>
    </row>
    <row r="36" spans="1:9" s="13" customFormat="1" ht="18.75">
      <c r="A36" s="3">
        <v>1</v>
      </c>
      <c r="B36" s="304" t="s">
        <v>627</v>
      </c>
      <c r="C36" s="305"/>
      <c r="D36" s="11">
        <f>Income!I23</f>
        <v>282.55</v>
      </c>
      <c r="E36" s="306"/>
      <c r="F36" s="307">
        <v>1</v>
      </c>
      <c r="G36" s="302" t="s">
        <v>286</v>
      </c>
      <c r="H36" s="19"/>
      <c r="I36" s="10">
        <f>Expenditure!J36</f>
        <v>892.14</v>
      </c>
    </row>
    <row r="37" spans="1:9" s="13" customFormat="1" ht="18.75">
      <c r="A37" s="3">
        <v>2</v>
      </c>
      <c r="B37" s="304" t="s">
        <v>233</v>
      </c>
      <c r="C37" s="305"/>
      <c r="D37" s="11">
        <f>Income!I32</f>
        <v>846</v>
      </c>
      <c r="E37" s="306"/>
      <c r="F37" s="307">
        <v>2</v>
      </c>
      <c r="G37" s="302" t="s">
        <v>287</v>
      </c>
      <c r="H37" s="19"/>
      <c r="I37" s="10">
        <f>Expenditure!J79</f>
        <v>276.95</v>
      </c>
    </row>
    <row r="38" spans="1:9" s="13" customFormat="1" ht="18.75">
      <c r="A38" s="3">
        <v>3</v>
      </c>
      <c r="B38" s="304" t="s">
        <v>234</v>
      </c>
      <c r="C38" s="305"/>
      <c r="D38" s="11">
        <f>Income!I41</f>
        <v>17.240000000000002</v>
      </c>
      <c r="E38" s="306"/>
      <c r="F38" s="307">
        <v>3</v>
      </c>
      <c r="G38" s="302" t="s">
        <v>288</v>
      </c>
      <c r="H38" s="19"/>
      <c r="I38" s="10">
        <f>Expenditure!J101</f>
        <v>537</v>
      </c>
    </row>
    <row r="39" spans="1:9" s="13" customFormat="1" ht="18.75">
      <c r="A39" s="3">
        <v>4</v>
      </c>
      <c r="B39" s="304" t="s">
        <v>236</v>
      </c>
      <c r="C39" s="305"/>
      <c r="D39" s="11">
        <f>Income!I61</f>
        <v>55.940000000000005</v>
      </c>
      <c r="E39" s="306"/>
      <c r="F39" s="307">
        <v>4</v>
      </c>
      <c r="G39" s="302" t="s">
        <v>442</v>
      </c>
      <c r="H39" s="19"/>
      <c r="I39" s="10">
        <f>Expenditure!J105</f>
        <v>0</v>
      </c>
    </row>
    <row r="40" spans="1:9" s="13" customFormat="1" ht="18.75">
      <c r="A40" s="3">
        <v>5</v>
      </c>
      <c r="B40" s="304" t="s">
        <v>289</v>
      </c>
      <c r="C40" s="305"/>
      <c r="D40" s="11">
        <f>Income!I65</f>
        <v>0</v>
      </c>
      <c r="E40" s="306"/>
      <c r="F40" s="307">
        <v>5</v>
      </c>
      <c r="G40" s="302" t="s">
        <v>290</v>
      </c>
      <c r="H40" s="19"/>
      <c r="I40" s="10">
        <f>Expenditure!J108</f>
        <v>10</v>
      </c>
    </row>
    <row r="41" spans="1:9" s="13" customFormat="1" ht="18.75">
      <c r="A41" s="3">
        <v>6</v>
      </c>
      <c r="B41" s="304" t="s">
        <v>237</v>
      </c>
      <c r="C41" s="305"/>
      <c r="D41" s="11">
        <f>Income!I69</f>
        <v>2500</v>
      </c>
      <c r="E41" s="306"/>
      <c r="F41" s="307">
        <v>6</v>
      </c>
      <c r="G41" s="302" t="s">
        <v>291</v>
      </c>
      <c r="H41" s="19"/>
      <c r="I41" s="10">
        <f>Expenditure!J111</f>
        <v>0</v>
      </c>
    </row>
    <row r="42" spans="1:9" s="13" customFormat="1" ht="18.75">
      <c r="A42" s="3">
        <v>7</v>
      </c>
      <c r="B42" s="304" t="s">
        <v>292</v>
      </c>
      <c r="C42" s="305"/>
      <c r="D42" s="11">
        <f>Income!I74</f>
        <v>0</v>
      </c>
      <c r="E42" s="306"/>
      <c r="F42" s="307">
        <v>7</v>
      </c>
      <c r="G42" s="302" t="s">
        <v>293</v>
      </c>
      <c r="H42" s="19"/>
      <c r="I42" s="10">
        <f>Expenditure!J114</f>
        <v>0</v>
      </c>
    </row>
    <row r="43" spans="1:9" s="13" customFormat="1" ht="18.75">
      <c r="A43" s="3">
        <v>8</v>
      </c>
      <c r="B43" s="304" t="s">
        <v>294</v>
      </c>
      <c r="C43" s="305"/>
      <c r="D43" s="11">
        <f>Income!I78</f>
        <v>0</v>
      </c>
      <c r="E43" s="306"/>
      <c r="F43" s="307">
        <v>8</v>
      </c>
      <c r="G43" s="302" t="s">
        <v>295</v>
      </c>
      <c r="H43" s="19"/>
      <c r="I43" s="10">
        <f>Expenditure!J132</f>
        <v>22.1</v>
      </c>
    </row>
    <row r="44" spans="1:9" s="13" customFormat="1" ht="18.75">
      <c r="A44" s="3">
        <v>9</v>
      </c>
      <c r="B44" s="304" t="s">
        <v>238</v>
      </c>
      <c r="C44" s="305"/>
      <c r="D44" s="11">
        <f>Income!I84</f>
        <v>89.1</v>
      </c>
      <c r="E44" s="306"/>
      <c r="F44" s="307">
        <v>9</v>
      </c>
      <c r="G44" s="302" t="s">
        <v>296</v>
      </c>
      <c r="H44" s="19"/>
      <c r="I44" s="10">
        <f>Expenditure!J135</f>
        <v>0</v>
      </c>
    </row>
    <row r="45" spans="1:9" s="13" customFormat="1" ht="18.75">
      <c r="A45" s="3">
        <v>10</v>
      </c>
      <c r="B45" s="304" t="s">
        <v>239</v>
      </c>
      <c r="C45" s="305"/>
      <c r="D45" s="11">
        <f>Income!I92</f>
        <v>21</v>
      </c>
      <c r="E45" s="306"/>
      <c r="F45" s="307">
        <v>10</v>
      </c>
      <c r="G45" s="302" t="s">
        <v>297</v>
      </c>
      <c r="H45" s="19"/>
      <c r="I45" s="10">
        <f>Expenditure!J138</f>
        <v>25</v>
      </c>
    </row>
    <row r="46" spans="1:9" s="13" customFormat="1" ht="18.75">
      <c r="A46" s="3">
        <v>11</v>
      </c>
      <c r="B46" s="304" t="s">
        <v>240</v>
      </c>
      <c r="C46" s="305"/>
      <c r="D46" s="11">
        <f>Income!I97</f>
        <v>0</v>
      </c>
      <c r="E46" s="306"/>
      <c r="F46" s="307">
        <v>11</v>
      </c>
      <c r="G46" s="302" t="s">
        <v>298</v>
      </c>
      <c r="H46" s="19"/>
      <c r="I46" s="10">
        <f>Expenditure!J145</f>
        <v>110</v>
      </c>
    </row>
    <row r="47" spans="1:9" s="13" customFormat="1" ht="18.75">
      <c r="A47" s="3">
        <v>12</v>
      </c>
      <c r="B47" s="304" t="s">
        <v>241</v>
      </c>
      <c r="C47" s="305"/>
      <c r="D47" s="11">
        <f>Income!I97</f>
        <v>0</v>
      </c>
      <c r="E47" s="306"/>
      <c r="F47" s="307">
        <v>12</v>
      </c>
      <c r="G47" s="302" t="s">
        <v>299</v>
      </c>
      <c r="H47" s="19"/>
      <c r="I47" s="10">
        <f>Expenditure!J162</f>
        <v>135.5</v>
      </c>
    </row>
    <row r="48" spans="1:9" s="13" customFormat="1" ht="18.75">
      <c r="A48" s="3">
        <v>13</v>
      </c>
      <c r="B48" s="304" t="s">
        <v>242</v>
      </c>
      <c r="C48" s="305"/>
      <c r="D48" s="11">
        <f>Income!I105</f>
        <v>85</v>
      </c>
      <c r="E48" s="306"/>
      <c r="F48" s="307">
        <v>13</v>
      </c>
      <c r="G48" s="302" t="s">
        <v>300</v>
      </c>
      <c r="H48" s="19"/>
      <c r="I48" s="10">
        <f>Expenditure!J258</f>
        <v>10653.38</v>
      </c>
    </row>
    <row r="49" spans="1:9" s="13" customFormat="1" ht="18.75">
      <c r="A49" s="3">
        <v>14</v>
      </c>
      <c r="B49" s="304" t="s">
        <v>243</v>
      </c>
      <c r="C49" s="305"/>
      <c r="D49" s="11">
        <f>Income!I171</f>
        <v>8171.38</v>
      </c>
      <c r="E49" s="306"/>
      <c r="F49" s="307">
        <v>14</v>
      </c>
      <c r="G49" s="302" t="s">
        <v>301</v>
      </c>
      <c r="H49" s="19"/>
      <c r="I49" s="10">
        <f>Expenditure!J271</f>
        <v>153</v>
      </c>
    </row>
    <row r="50" spans="1:9" s="13" customFormat="1" ht="18.75">
      <c r="A50" s="3">
        <v>15</v>
      </c>
      <c r="B50" s="304" t="s">
        <v>278</v>
      </c>
      <c r="C50" s="305"/>
      <c r="D50" s="11">
        <f>Income!I181</f>
        <v>0.45</v>
      </c>
      <c r="E50" s="306"/>
      <c r="F50" s="307">
        <v>15</v>
      </c>
      <c r="G50" s="302" t="s">
        <v>302</v>
      </c>
      <c r="H50" s="19"/>
      <c r="I50" s="10">
        <f>Expenditure!J275</f>
        <v>1.5</v>
      </c>
    </row>
    <row r="51" spans="1:9" s="13" customFormat="1" ht="18.75">
      <c r="A51" s="3">
        <v>16</v>
      </c>
      <c r="B51" s="304" t="s">
        <v>279</v>
      </c>
      <c r="C51" s="305"/>
      <c r="D51" s="11">
        <f>Income!I192</f>
        <v>153</v>
      </c>
      <c r="E51" s="306"/>
      <c r="F51" s="307">
        <v>16</v>
      </c>
      <c r="G51" s="302" t="s">
        <v>303</v>
      </c>
      <c r="H51" s="19"/>
      <c r="I51" s="10">
        <f>Expenditure!J281</f>
        <v>2.2</v>
      </c>
    </row>
    <row r="52" spans="1:9" s="13" customFormat="1" ht="18.75">
      <c r="A52" s="3">
        <v>17</v>
      </c>
      <c r="B52" s="304" t="s">
        <v>280</v>
      </c>
      <c r="C52" s="305"/>
      <c r="D52" s="11">
        <f>Income!I206</f>
        <v>446.2</v>
      </c>
      <c r="E52" s="306"/>
      <c r="F52" s="307">
        <v>17</v>
      </c>
      <c r="G52" s="302" t="s">
        <v>304</v>
      </c>
      <c r="H52" s="19"/>
      <c r="I52" s="10">
        <f>Expenditure!J287</f>
        <v>11</v>
      </c>
    </row>
    <row r="53" spans="1:9" s="13" customFormat="1" ht="18.75">
      <c r="A53" s="3">
        <v>18</v>
      </c>
      <c r="B53" s="304" t="s">
        <v>281</v>
      </c>
      <c r="C53" s="305"/>
      <c r="D53" s="11">
        <f>Income!I213</f>
        <v>0.6</v>
      </c>
      <c r="E53" s="306"/>
      <c r="F53" s="307">
        <v>18</v>
      </c>
      <c r="G53" s="302" t="s">
        <v>305</v>
      </c>
      <c r="H53" s="19"/>
      <c r="I53" s="10">
        <f>Expenditure!J296</f>
        <v>117</v>
      </c>
    </row>
    <row r="54" spans="1:9" s="13" customFormat="1" ht="18.75">
      <c r="A54" s="3">
        <v>19</v>
      </c>
      <c r="B54" s="304" t="s">
        <v>282</v>
      </c>
      <c r="C54" s="305"/>
      <c r="D54" s="11">
        <f>Income!I221</f>
        <v>66</v>
      </c>
      <c r="E54" s="306"/>
      <c r="F54" s="307">
        <v>19</v>
      </c>
      <c r="G54" s="302" t="s">
        <v>306</v>
      </c>
      <c r="H54" s="19"/>
      <c r="I54" s="10">
        <f>Expenditure!J301</f>
        <v>30</v>
      </c>
    </row>
    <row r="55" spans="1:9" s="13" customFormat="1" ht="18.75">
      <c r="A55" s="3">
        <v>20</v>
      </c>
      <c r="B55" s="304" t="s">
        <v>561</v>
      </c>
      <c r="C55" s="305"/>
      <c r="D55" s="11">
        <f>Income!I227</f>
        <v>30</v>
      </c>
      <c r="E55" s="306"/>
      <c r="F55" s="307">
        <v>20</v>
      </c>
      <c r="G55" s="302" t="s">
        <v>307</v>
      </c>
      <c r="H55" s="19"/>
      <c r="I55" s="10">
        <f>Expenditure!J306</f>
        <v>1</v>
      </c>
    </row>
    <row r="56" spans="1:9" s="13" customFormat="1" ht="18.75">
      <c r="A56" s="3">
        <v>21</v>
      </c>
      <c r="B56" s="304" t="s">
        <v>562</v>
      </c>
      <c r="C56" s="305"/>
      <c r="D56" s="11">
        <f>Income!I231</f>
        <v>0.7</v>
      </c>
      <c r="E56" s="308"/>
      <c r="F56" s="307">
        <v>21</v>
      </c>
      <c r="G56" s="304" t="s">
        <v>308</v>
      </c>
      <c r="H56" s="1"/>
      <c r="I56" s="11">
        <f>Expenditure!J314</f>
        <v>130</v>
      </c>
    </row>
    <row r="57" spans="1:9" s="13" customFormat="1" ht="18.75">
      <c r="A57" s="3">
        <v>22</v>
      </c>
      <c r="B57" s="304" t="s">
        <v>283</v>
      </c>
      <c r="C57" s="305"/>
      <c r="D57" s="11">
        <f>Income!I239</f>
        <v>108</v>
      </c>
      <c r="E57" s="306"/>
      <c r="F57" s="307"/>
      <c r="G57" s="304"/>
      <c r="H57" s="19"/>
      <c r="I57" s="29"/>
    </row>
    <row r="58" spans="1:9" s="13" customFormat="1" ht="19.5" thickBot="1">
      <c r="A58" s="3">
        <v>23</v>
      </c>
      <c r="B58" s="304" t="s">
        <v>629</v>
      </c>
      <c r="D58" s="11">
        <f>Income!I246</f>
        <v>0</v>
      </c>
      <c r="E58" s="5"/>
      <c r="F58" s="18"/>
      <c r="H58" s="61"/>
      <c r="I58" s="60"/>
    </row>
    <row r="59" spans="1:9" s="13" customFormat="1" ht="16.5" thickBot="1">
      <c r="A59" s="74"/>
      <c r="B59" s="23" t="s">
        <v>284</v>
      </c>
      <c r="C59" s="24"/>
      <c r="D59" s="35">
        <f>SUM(D36:D57)</f>
        <v>12873.160000000002</v>
      </c>
      <c r="E59" s="5"/>
      <c r="F59" s="21"/>
      <c r="G59" s="23" t="s">
        <v>284</v>
      </c>
      <c r="H59" s="59"/>
      <c r="I59" s="62">
        <f>SUM(I36:I57)</f>
        <v>13107.77</v>
      </c>
    </row>
    <row r="60" spans="4:5" s="13" customFormat="1" ht="31.5" customHeight="1">
      <c r="D60" s="64"/>
      <c r="E60" s="5"/>
    </row>
    <row r="61" spans="4:5" s="13" customFormat="1" ht="31.5" customHeight="1">
      <c r="D61" s="64"/>
      <c r="E61" s="5"/>
    </row>
    <row r="62" spans="1:9" s="13" customFormat="1" ht="15">
      <c r="A62" s="17"/>
      <c r="B62" s="20"/>
      <c r="C62" s="17"/>
      <c r="D62" s="17"/>
      <c r="E62" s="17"/>
      <c r="I62" s="53">
        <v>-9</v>
      </c>
    </row>
    <row r="63" spans="1:9" s="13" customFormat="1" ht="59.25" customHeight="1">
      <c r="A63" s="396" t="s">
        <v>621</v>
      </c>
      <c r="B63" s="396"/>
      <c r="C63" s="396"/>
      <c r="D63" s="396"/>
      <c r="E63" s="396"/>
      <c r="F63" s="396"/>
      <c r="G63" s="396"/>
      <c r="H63" s="396"/>
      <c r="I63" s="396"/>
    </row>
    <row r="64" spans="1:9" s="13" customFormat="1" ht="61.5" customHeight="1">
      <c r="A64" s="396" t="s">
        <v>2</v>
      </c>
      <c r="B64" s="396"/>
      <c r="C64" s="396"/>
      <c r="D64" s="396"/>
      <c r="E64" s="396"/>
      <c r="F64" s="396"/>
      <c r="G64" s="396"/>
      <c r="H64" s="396"/>
      <c r="I64" s="396"/>
    </row>
    <row r="65" spans="1:9" ht="75" customHeight="1">
      <c r="A65" s="438" t="s">
        <v>661</v>
      </c>
      <c r="B65" s="438"/>
      <c r="C65" s="438"/>
      <c r="D65" s="438"/>
      <c r="E65" s="438"/>
      <c r="F65" s="438"/>
      <c r="G65" s="438"/>
      <c r="H65" s="438"/>
      <c r="I65" s="438"/>
    </row>
    <row r="66" spans="1:9" ht="57.75" customHeight="1">
      <c r="A66" s="396" t="s">
        <v>622</v>
      </c>
      <c r="B66" s="396"/>
      <c r="C66" s="396"/>
      <c r="D66" s="396"/>
      <c r="E66" s="396"/>
      <c r="F66" s="396"/>
      <c r="G66" s="396"/>
      <c r="H66" s="396"/>
      <c r="I66" s="396"/>
    </row>
    <row r="67" spans="1:9" ht="44.25" customHeight="1">
      <c r="A67" s="396" t="s">
        <v>495</v>
      </c>
      <c r="B67" s="396"/>
      <c r="C67" s="396"/>
      <c r="D67" s="396"/>
      <c r="E67" s="396"/>
      <c r="F67" s="396"/>
      <c r="G67" s="396"/>
      <c r="H67" s="396"/>
      <c r="I67" s="396"/>
    </row>
    <row r="68" spans="1:9" ht="43.5" customHeight="1">
      <c r="A68" s="396" t="s">
        <v>496</v>
      </c>
      <c r="B68" s="396"/>
      <c r="C68" s="396"/>
      <c r="D68" s="396"/>
      <c r="E68" s="396"/>
      <c r="F68" s="396"/>
      <c r="G68" s="396"/>
      <c r="H68" s="396"/>
      <c r="I68" s="396"/>
    </row>
    <row r="69" spans="1:9" ht="25.5" customHeight="1">
      <c r="A69" s="396" t="s">
        <v>1</v>
      </c>
      <c r="B69" s="396"/>
      <c r="C69" s="396"/>
      <c r="D69" s="396"/>
      <c r="E69" s="396"/>
      <c r="F69" s="396"/>
      <c r="G69" s="396"/>
      <c r="H69" s="396"/>
      <c r="I69" s="396"/>
    </row>
    <row r="70" spans="1:9" ht="24" customHeight="1">
      <c r="A70" s="396" t="s">
        <v>0</v>
      </c>
      <c r="B70" s="396"/>
      <c r="C70" s="396"/>
      <c r="D70" s="396"/>
      <c r="E70" s="396"/>
      <c r="F70" s="396"/>
      <c r="G70" s="396"/>
      <c r="H70" s="396"/>
      <c r="I70" s="396"/>
    </row>
    <row r="71" spans="1:9" ht="15.75">
      <c r="A71" s="4"/>
      <c r="B71" s="4"/>
      <c r="C71" s="4"/>
      <c r="D71" s="4"/>
      <c r="E71" s="4"/>
      <c r="F71" s="4"/>
      <c r="G71" s="22"/>
      <c r="H71" s="320" t="s">
        <v>341</v>
      </c>
      <c r="I71" s="321"/>
    </row>
    <row r="72" spans="1:9" ht="15.75">
      <c r="A72" s="4"/>
      <c r="B72" s="4"/>
      <c r="C72" s="4"/>
      <c r="D72" s="4"/>
      <c r="E72" s="4"/>
      <c r="F72" s="4"/>
      <c r="G72" s="22"/>
      <c r="H72" s="320" t="s">
        <v>311</v>
      </c>
      <c r="I72" s="321"/>
    </row>
    <row r="73" spans="1:9" ht="15.75">
      <c r="A73" s="4"/>
      <c r="B73" s="4"/>
      <c r="C73" s="4"/>
      <c r="D73" s="4"/>
      <c r="E73" s="4"/>
      <c r="F73" s="4"/>
      <c r="G73" s="22"/>
      <c r="H73" s="320" t="s">
        <v>312</v>
      </c>
      <c r="I73" s="321"/>
    </row>
    <row r="74" spans="1:9" ht="12.75">
      <c r="A74" s="4"/>
      <c r="B74" s="4"/>
      <c r="C74" s="4"/>
      <c r="D74" s="4"/>
      <c r="E74" s="4"/>
      <c r="F74" s="4"/>
      <c r="H74" s="4"/>
      <c r="I74" s="4"/>
    </row>
  </sheetData>
  <sheetProtection/>
  <mergeCells count="16">
    <mergeCell ref="A32:I32"/>
    <mergeCell ref="A4:I4"/>
    <mergeCell ref="A34:A35"/>
    <mergeCell ref="B34:C35"/>
    <mergeCell ref="F34:F35"/>
    <mergeCell ref="G34:H35"/>
    <mergeCell ref="A2:I2"/>
    <mergeCell ref="A3:I3"/>
    <mergeCell ref="A63:I63"/>
    <mergeCell ref="A64:I64"/>
    <mergeCell ref="A70:I70"/>
    <mergeCell ref="A66:I66"/>
    <mergeCell ref="A67:I67"/>
    <mergeCell ref="A68:I68"/>
    <mergeCell ref="A69:I69"/>
    <mergeCell ref="A65:I65"/>
  </mergeCells>
  <printOptions/>
  <pageMargins left="0.66" right="0.19" top="0.11" bottom="0.17" header="0.16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Layout" zoomScale="80" zoomScaleNormal="85" zoomScalePageLayoutView="80" workbookViewId="0" topLeftCell="A4">
      <selection activeCell="Q24" sqref="Q24"/>
    </sheetView>
  </sheetViews>
  <sheetFormatPr defaultColWidth="9.140625" defaultRowHeight="12.75"/>
  <sheetData/>
  <sheetProtection/>
  <printOptions/>
  <pageMargins left="1.25" right="0.5" top="0.62" bottom="0.7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252"/>
  <sheetViews>
    <sheetView zoomScale="90" zoomScaleNormal="90" zoomScalePageLayoutView="0" workbookViewId="0" topLeftCell="A1">
      <pane xSplit="9" ySplit="5" topLeftCell="J237" activePane="bottomRight" state="frozen"/>
      <selection pane="topLeft" activeCell="A13" sqref="A13:I13"/>
      <selection pane="topRight" activeCell="A13" sqref="A13:I13"/>
      <selection pane="bottomLeft" activeCell="A13" sqref="A13:I13"/>
      <selection pane="bottomRight" activeCell="I248" sqref="I248"/>
    </sheetView>
  </sheetViews>
  <sheetFormatPr defaultColWidth="9.140625" defaultRowHeight="12.75"/>
  <cols>
    <col min="1" max="1" width="11.8515625" style="68" bestFit="1" customWidth="1"/>
    <col min="2" max="2" width="9.28125" style="68" customWidth="1"/>
    <col min="3" max="3" width="9.421875" style="68" customWidth="1"/>
    <col min="4" max="4" width="48.00390625" style="68" customWidth="1"/>
    <col min="5" max="5" width="11.00390625" style="67" customWidth="1"/>
    <col min="6" max="6" width="12.7109375" style="68" bestFit="1" customWidth="1"/>
    <col min="7" max="7" width="12.7109375" style="68" customWidth="1"/>
    <col min="8" max="8" width="11.8515625" style="67" customWidth="1"/>
    <col min="9" max="9" width="11.421875" style="68" customWidth="1"/>
    <col min="10" max="16384" width="9.140625" style="68" customWidth="1"/>
  </cols>
  <sheetData>
    <row r="1" spans="1:9" ht="30.75">
      <c r="A1" s="465" t="s">
        <v>57</v>
      </c>
      <c r="B1" s="465"/>
      <c r="C1" s="465"/>
      <c r="D1" s="465"/>
      <c r="E1" s="465"/>
      <c r="F1" s="465"/>
      <c r="G1" s="465"/>
      <c r="H1" s="465"/>
      <c r="I1" s="465"/>
    </row>
    <row r="2" spans="1:9" ht="18.75">
      <c r="A2" s="468" t="s">
        <v>583</v>
      </c>
      <c r="B2" s="468"/>
      <c r="C2" s="468"/>
      <c r="D2" s="468"/>
      <c r="E2" s="468"/>
      <c r="F2" s="468"/>
      <c r="G2" s="468"/>
      <c r="H2" s="468"/>
      <c r="I2" s="468"/>
    </row>
    <row r="3" spans="1:9" ht="18.75">
      <c r="A3" s="466" t="s">
        <v>68</v>
      </c>
      <c r="B3" s="466"/>
      <c r="C3" s="466"/>
      <c r="D3" s="260"/>
      <c r="E3" s="261"/>
      <c r="F3" s="260"/>
      <c r="G3" s="260"/>
      <c r="H3" s="261"/>
      <c r="I3" s="254"/>
    </row>
    <row r="4" spans="1:9" s="209" customFormat="1" ht="35.25" customHeight="1">
      <c r="A4" s="447" t="s">
        <v>69</v>
      </c>
      <c r="B4" s="447" t="s">
        <v>70</v>
      </c>
      <c r="C4" s="447" t="s">
        <v>71</v>
      </c>
      <c r="D4" s="447" t="s">
        <v>72</v>
      </c>
      <c r="E4" s="467" t="s">
        <v>582</v>
      </c>
      <c r="F4" s="461" t="s">
        <v>586</v>
      </c>
      <c r="G4" s="461" t="s">
        <v>588</v>
      </c>
      <c r="H4" s="461" t="s">
        <v>587</v>
      </c>
      <c r="I4" s="461" t="s">
        <v>581</v>
      </c>
    </row>
    <row r="5" spans="1:9" s="209" customFormat="1" ht="28.5" customHeight="1">
      <c r="A5" s="447"/>
      <c r="B5" s="447"/>
      <c r="C5" s="447"/>
      <c r="D5" s="447"/>
      <c r="E5" s="467"/>
      <c r="F5" s="461"/>
      <c r="G5" s="461"/>
      <c r="H5" s="461"/>
      <c r="I5" s="461"/>
    </row>
    <row r="6" spans="1:9" ht="17.25" customHeight="1">
      <c r="A6" s="135"/>
      <c r="B6" s="136"/>
      <c r="C6" s="136"/>
      <c r="D6" s="137" t="s">
        <v>314</v>
      </c>
      <c r="E6" s="215"/>
      <c r="F6" s="136"/>
      <c r="G6" s="136"/>
      <c r="H6" s="216"/>
      <c r="I6" s="136"/>
    </row>
    <row r="7" spans="1:9" ht="12" customHeight="1">
      <c r="A7" s="135"/>
      <c r="B7" s="136"/>
      <c r="C7" s="136"/>
      <c r="D7" s="136"/>
      <c r="E7" s="216"/>
      <c r="F7" s="136"/>
      <c r="G7" s="136"/>
      <c r="H7" s="216"/>
      <c r="I7" s="136"/>
    </row>
    <row r="8" spans="1:9" ht="23.25" customHeight="1">
      <c r="A8" s="139" t="s">
        <v>59</v>
      </c>
      <c r="B8" s="139" t="s">
        <v>78</v>
      </c>
      <c r="C8" s="139" t="s">
        <v>74</v>
      </c>
      <c r="D8" s="135" t="s">
        <v>497</v>
      </c>
      <c r="E8" s="217">
        <v>19.52383</v>
      </c>
      <c r="F8" s="141">
        <v>39</v>
      </c>
      <c r="G8" s="141">
        <v>2.23</v>
      </c>
      <c r="H8" s="141">
        <v>9.5</v>
      </c>
      <c r="I8" s="141">
        <v>100</v>
      </c>
    </row>
    <row r="9" spans="1:9" ht="25.5" customHeight="1">
      <c r="A9" s="139" t="s">
        <v>59</v>
      </c>
      <c r="B9" s="139" t="s">
        <v>78</v>
      </c>
      <c r="C9" s="139" t="s">
        <v>75</v>
      </c>
      <c r="D9" s="135" t="s">
        <v>83</v>
      </c>
      <c r="E9" s="217">
        <v>64.77467</v>
      </c>
      <c r="F9" s="141">
        <v>80</v>
      </c>
      <c r="G9" s="141">
        <v>48</v>
      </c>
      <c r="H9" s="141">
        <v>63</v>
      </c>
      <c r="I9" s="141">
        <v>85</v>
      </c>
    </row>
    <row r="10" spans="1:9" ht="21.75" customHeight="1">
      <c r="A10" s="139" t="s">
        <v>59</v>
      </c>
      <c r="B10" s="139" t="s">
        <v>78</v>
      </c>
      <c r="C10" s="139" t="s">
        <v>76</v>
      </c>
      <c r="D10" s="135" t="s">
        <v>49</v>
      </c>
      <c r="E10" s="217">
        <v>23.71172</v>
      </c>
      <c r="F10" s="141">
        <v>100</v>
      </c>
      <c r="G10" s="141">
        <v>2.63</v>
      </c>
      <c r="H10" s="141">
        <v>6</v>
      </c>
      <c r="I10" s="141">
        <v>90</v>
      </c>
    </row>
    <row r="11" spans="1:9" ht="18.75">
      <c r="A11" s="139" t="s">
        <v>59</v>
      </c>
      <c r="B11" s="139" t="s">
        <v>78</v>
      </c>
      <c r="C11" s="139" t="s">
        <v>79</v>
      </c>
      <c r="D11" s="135" t="s">
        <v>84</v>
      </c>
      <c r="E11" s="217">
        <v>0.4408</v>
      </c>
      <c r="F11" s="141">
        <v>1.5</v>
      </c>
      <c r="G11" s="141">
        <v>1.54</v>
      </c>
      <c r="H11" s="141">
        <v>1.71</v>
      </c>
      <c r="I11" s="141">
        <v>1.8</v>
      </c>
    </row>
    <row r="12" spans="1:9" ht="27.75" customHeight="1">
      <c r="A12" s="139" t="s">
        <v>59</v>
      </c>
      <c r="B12" s="139" t="s">
        <v>78</v>
      </c>
      <c r="C12" s="139" t="s">
        <v>81</v>
      </c>
      <c r="D12" s="135" t="s">
        <v>520</v>
      </c>
      <c r="E12" s="217">
        <v>0.4408</v>
      </c>
      <c r="F12" s="217">
        <v>1</v>
      </c>
      <c r="G12" s="177">
        <v>1.5</v>
      </c>
      <c r="H12" s="177">
        <v>1.5</v>
      </c>
      <c r="I12" s="217">
        <v>2.5</v>
      </c>
    </row>
    <row r="13" spans="1:9" ht="27.75" customHeight="1">
      <c r="A13" s="139" t="s">
        <v>59</v>
      </c>
      <c r="B13" s="139" t="s">
        <v>78</v>
      </c>
      <c r="C13" s="139" t="s">
        <v>82</v>
      </c>
      <c r="D13" s="135" t="s">
        <v>85</v>
      </c>
      <c r="E13" s="217">
        <v>0</v>
      </c>
      <c r="F13" s="217">
        <v>0.2</v>
      </c>
      <c r="G13" s="177">
        <v>0</v>
      </c>
      <c r="H13" s="177">
        <v>0</v>
      </c>
      <c r="I13" s="217">
        <v>1.65</v>
      </c>
    </row>
    <row r="14" spans="1:9" ht="27.75" customHeight="1">
      <c r="A14" s="139" t="s">
        <v>59</v>
      </c>
      <c r="B14" s="139" t="s">
        <v>78</v>
      </c>
      <c r="C14" s="139" t="s">
        <v>77</v>
      </c>
      <c r="D14" s="135" t="s">
        <v>86</v>
      </c>
      <c r="E14" s="217">
        <v>0</v>
      </c>
      <c r="F14" s="217">
        <v>0</v>
      </c>
      <c r="G14" s="177">
        <v>0</v>
      </c>
      <c r="H14" s="177">
        <v>0</v>
      </c>
      <c r="I14" s="217">
        <v>0</v>
      </c>
    </row>
    <row r="15" spans="1:9" ht="27.75" customHeight="1">
      <c r="A15" s="139" t="s">
        <v>59</v>
      </c>
      <c r="B15" s="139" t="s">
        <v>78</v>
      </c>
      <c r="C15" s="139" t="s">
        <v>78</v>
      </c>
      <c r="D15" s="135" t="s">
        <v>87</v>
      </c>
      <c r="E15" s="217">
        <v>0</v>
      </c>
      <c r="F15" s="217">
        <v>0</v>
      </c>
      <c r="G15" s="177">
        <v>0</v>
      </c>
      <c r="H15" s="177">
        <v>0</v>
      </c>
      <c r="I15" s="217">
        <v>0</v>
      </c>
    </row>
    <row r="16" spans="1:9" ht="27.75" customHeight="1">
      <c r="A16" s="139" t="s">
        <v>59</v>
      </c>
      <c r="B16" s="139" t="s">
        <v>78</v>
      </c>
      <c r="C16" s="139" t="s">
        <v>103</v>
      </c>
      <c r="D16" s="135" t="s">
        <v>88</v>
      </c>
      <c r="E16" s="217">
        <v>0</v>
      </c>
      <c r="F16" s="217">
        <v>0</v>
      </c>
      <c r="G16" s="177">
        <v>0</v>
      </c>
      <c r="H16" s="177">
        <v>0</v>
      </c>
      <c r="I16" s="217">
        <v>0</v>
      </c>
    </row>
    <row r="17" spans="1:9" ht="18.75">
      <c r="A17" s="139" t="s">
        <v>59</v>
      </c>
      <c r="B17" s="139" t="s">
        <v>78</v>
      </c>
      <c r="C17" s="139" t="s">
        <v>142</v>
      </c>
      <c r="D17" s="135" t="s">
        <v>89</v>
      </c>
      <c r="E17" s="217">
        <v>0</v>
      </c>
      <c r="F17" s="217">
        <v>0.1</v>
      </c>
      <c r="G17" s="177">
        <v>0</v>
      </c>
      <c r="H17" s="177">
        <v>0</v>
      </c>
      <c r="I17" s="217">
        <v>0.05</v>
      </c>
    </row>
    <row r="18" spans="1:9" ht="27.75" customHeight="1">
      <c r="A18" s="139" t="s">
        <v>59</v>
      </c>
      <c r="B18" s="139" t="s">
        <v>78</v>
      </c>
      <c r="C18" s="139" t="s">
        <v>189</v>
      </c>
      <c r="D18" s="135" t="s">
        <v>90</v>
      </c>
      <c r="E18" s="217">
        <v>0</v>
      </c>
      <c r="F18" s="217">
        <v>0</v>
      </c>
      <c r="G18" s="177">
        <v>0</v>
      </c>
      <c r="H18" s="177">
        <v>0</v>
      </c>
      <c r="I18" s="217">
        <v>0</v>
      </c>
    </row>
    <row r="19" spans="1:9" ht="27.75" customHeight="1">
      <c r="A19" s="139" t="s">
        <v>59</v>
      </c>
      <c r="B19" s="139" t="s">
        <v>78</v>
      </c>
      <c r="C19" s="139" t="s">
        <v>191</v>
      </c>
      <c r="D19" s="135" t="s">
        <v>221</v>
      </c>
      <c r="E19" s="217">
        <v>0</v>
      </c>
      <c r="F19" s="217">
        <v>0.05</v>
      </c>
      <c r="G19" s="177">
        <v>0</v>
      </c>
      <c r="H19" s="177">
        <v>0</v>
      </c>
      <c r="I19" s="217">
        <v>0.05</v>
      </c>
    </row>
    <row r="20" spans="1:9" ht="18.75">
      <c r="A20" s="139" t="s">
        <v>59</v>
      </c>
      <c r="B20" s="139" t="s">
        <v>78</v>
      </c>
      <c r="C20" s="139" t="s">
        <v>192</v>
      </c>
      <c r="D20" s="135" t="s">
        <v>200</v>
      </c>
      <c r="E20" s="217">
        <v>0.0462</v>
      </c>
      <c r="F20" s="141">
        <v>0.5</v>
      </c>
      <c r="G20" s="141">
        <v>0.1</v>
      </c>
      <c r="H20" s="177">
        <v>0.15</v>
      </c>
      <c r="I20" s="141">
        <v>0.5</v>
      </c>
    </row>
    <row r="21" spans="1:9" ht="28.5" customHeight="1">
      <c r="A21" s="139" t="s">
        <v>59</v>
      </c>
      <c r="B21" s="139" t="s">
        <v>78</v>
      </c>
      <c r="C21" s="139" t="s">
        <v>256</v>
      </c>
      <c r="D21" s="135" t="s">
        <v>513</v>
      </c>
      <c r="E21" s="217">
        <v>0</v>
      </c>
      <c r="F21" s="141">
        <v>0.5</v>
      </c>
      <c r="G21" s="141">
        <v>0.35</v>
      </c>
      <c r="H21" s="177">
        <v>0.55</v>
      </c>
      <c r="I21" s="141">
        <v>0.5</v>
      </c>
    </row>
    <row r="22" spans="1:9" ht="18.75">
      <c r="A22" s="139" t="s">
        <v>59</v>
      </c>
      <c r="B22" s="139" t="s">
        <v>78</v>
      </c>
      <c r="C22" s="139" t="s">
        <v>257</v>
      </c>
      <c r="D22" s="218" t="s">
        <v>519</v>
      </c>
      <c r="E22" s="217">
        <v>0</v>
      </c>
      <c r="F22" s="141">
        <v>0.5</v>
      </c>
      <c r="G22" s="177">
        <v>0.0305</v>
      </c>
      <c r="H22" s="177">
        <v>0.04</v>
      </c>
      <c r="I22" s="141">
        <v>0.5</v>
      </c>
    </row>
    <row r="23" spans="1:12" ht="29.25" customHeight="1">
      <c r="A23" s="139"/>
      <c r="B23" s="136"/>
      <c r="C23" s="136"/>
      <c r="D23" s="219" t="s">
        <v>227</v>
      </c>
      <c r="E23" s="220">
        <f>SUM(E8:E22)</f>
        <v>108.93802</v>
      </c>
      <c r="F23" s="220">
        <f>SUM(F8:F22)</f>
        <v>223.35</v>
      </c>
      <c r="G23" s="220">
        <f>SUM(G8:G22)</f>
        <v>56.380500000000005</v>
      </c>
      <c r="H23" s="220">
        <f>SUM(H8:H22)</f>
        <v>82.45</v>
      </c>
      <c r="I23" s="220">
        <f>SUM(I8:I22)</f>
        <v>282.55</v>
      </c>
      <c r="L23" s="212"/>
    </row>
    <row r="24" spans="1:9" ht="26.25" customHeight="1">
      <c r="A24" s="135"/>
      <c r="B24" s="136"/>
      <c r="C24" s="448" t="s">
        <v>317</v>
      </c>
      <c r="D24" s="448"/>
      <c r="E24" s="448"/>
      <c r="F24" s="448"/>
      <c r="G24" s="262"/>
      <c r="H24" s="221"/>
      <c r="I24" s="136"/>
    </row>
    <row r="25" spans="1:9" ht="18.75">
      <c r="A25" s="135"/>
      <c r="B25" s="136"/>
      <c r="C25" s="136"/>
      <c r="D25" s="138"/>
      <c r="E25" s="215"/>
      <c r="F25" s="222"/>
      <c r="G25" s="222"/>
      <c r="H25" s="221"/>
      <c r="I25" s="136"/>
    </row>
    <row r="26" spans="1:9" ht="30" customHeight="1">
      <c r="A26" s="139" t="s">
        <v>60</v>
      </c>
      <c r="B26" s="139" t="s">
        <v>78</v>
      </c>
      <c r="C26" s="139" t="s">
        <v>74</v>
      </c>
      <c r="D26" s="135" t="s">
        <v>91</v>
      </c>
      <c r="E26" s="217">
        <v>0</v>
      </c>
      <c r="F26" s="141">
        <v>1</v>
      </c>
      <c r="G26" s="141">
        <v>0</v>
      </c>
      <c r="H26" s="145">
        <v>0</v>
      </c>
      <c r="I26" s="141">
        <v>1</v>
      </c>
    </row>
    <row r="27" spans="1:9" ht="30" customHeight="1">
      <c r="A27" s="139" t="s">
        <v>60</v>
      </c>
      <c r="B27" s="139" t="s">
        <v>78</v>
      </c>
      <c r="C27" s="139" t="s">
        <v>75</v>
      </c>
      <c r="D27" s="135" t="s">
        <v>92</v>
      </c>
      <c r="E27" s="217">
        <v>187.41</v>
      </c>
      <c r="F27" s="141">
        <v>500</v>
      </c>
      <c r="G27" s="141">
        <v>175.7839</v>
      </c>
      <c r="H27" s="145">
        <v>225</v>
      </c>
      <c r="I27" s="141">
        <v>266</v>
      </c>
    </row>
    <row r="28" spans="1:9" ht="30" customHeight="1">
      <c r="A28" s="139" t="s">
        <v>60</v>
      </c>
      <c r="B28" s="139" t="s">
        <v>78</v>
      </c>
      <c r="C28" s="139" t="s">
        <v>76</v>
      </c>
      <c r="D28" s="135" t="s">
        <v>93</v>
      </c>
      <c r="E28" s="217">
        <v>2.83005</v>
      </c>
      <c r="F28" s="141">
        <v>3</v>
      </c>
      <c r="G28" s="141">
        <v>1.94249</v>
      </c>
      <c r="H28" s="145">
        <v>2.44</v>
      </c>
      <c r="I28" s="141">
        <v>3</v>
      </c>
    </row>
    <row r="29" spans="1:9" ht="30" customHeight="1">
      <c r="A29" s="139" t="s">
        <v>60</v>
      </c>
      <c r="B29" s="139" t="s">
        <v>78</v>
      </c>
      <c r="C29" s="139" t="s">
        <v>79</v>
      </c>
      <c r="D29" s="135" t="s">
        <v>594</v>
      </c>
      <c r="E29" s="217">
        <v>0</v>
      </c>
      <c r="F29" s="141">
        <v>0</v>
      </c>
      <c r="G29" s="141">
        <f>29.0396+25.09173+24.09</f>
        <v>78.22133</v>
      </c>
      <c r="H29" s="145">
        <v>78.22</v>
      </c>
      <c r="I29" s="141">
        <v>100</v>
      </c>
    </row>
    <row r="30" spans="1:9" ht="30" customHeight="1">
      <c r="A30" s="139" t="s">
        <v>60</v>
      </c>
      <c r="B30" s="139" t="s">
        <v>78</v>
      </c>
      <c r="C30" s="139" t="s">
        <v>81</v>
      </c>
      <c r="D30" s="135" t="s">
        <v>585</v>
      </c>
      <c r="E30" s="217">
        <v>86.7429</v>
      </c>
      <c r="F30" s="141">
        <v>0</v>
      </c>
      <c r="G30" s="141">
        <f>28.9142+28.9143+28.9143+25.5951</f>
        <v>112.3379</v>
      </c>
      <c r="H30" s="145">
        <v>112.34</v>
      </c>
      <c r="I30" s="141">
        <v>116</v>
      </c>
    </row>
    <row r="31" spans="1:9" ht="30" customHeight="1">
      <c r="A31" s="139" t="s">
        <v>60</v>
      </c>
      <c r="B31" s="139" t="s">
        <v>78</v>
      </c>
      <c r="C31" s="139" t="s">
        <v>64</v>
      </c>
      <c r="D31" s="135" t="s">
        <v>593</v>
      </c>
      <c r="E31" s="217">
        <v>152.48</v>
      </c>
      <c r="F31" s="141">
        <v>0</v>
      </c>
      <c r="G31" s="141">
        <v>132.76</v>
      </c>
      <c r="H31" s="145">
        <v>236.33</v>
      </c>
      <c r="I31" s="141">
        <v>360</v>
      </c>
    </row>
    <row r="32" spans="1:9" ht="18.75">
      <c r="A32" s="139"/>
      <c r="B32" s="139"/>
      <c r="C32" s="139"/>
      <c r="D32" s="219" t="s">
        <v>227</v>
      </c>
      <c r="E32" s="73">
        <f>SUM(E26:E31)</f>
        <v>429.46295</v>
      </c>
      <c r="F32" s="73">
        <f>SUM(F26:F31)</f>
        <v>504</v>
      </c>
      <c r="G32" s="73">
        <f>SUM(G26:G31)</f>
        <v>501.04562</v>
      </c>
      <c r="H32" s="73">
        <f>SUM(H26:H31)</f>
        <v>654.33</v>
      </c>
      <c r="I32" s="73">
        <f>SUM(I26:I31)</f>
        <v>846</v>
      </c>
    </row>
    <row r="33" spans="1:9" ht="18.75">
      <c r="A33" s="139"/>
      <c r="B33" s="139"/>
      <c r="C33" s="139"/>
      <c r="D33" s="219"/>
      <c r="E33" s="73"/>
      <c r="F33" s="223"/>
      <c r="G33" s="223"/>
      <c r="H33" s="73"/>
      <c r="I33" s="223"/>
    </row>
    <row r="34" spans="1:9" ht="18.75">
      <c r="A34" s="135"/>
      <c r="B34" s="136"/>
      <c r="C34" s="224" t="s">
        <v>501</v>
      </c>
      <c r="D34" s="224"/>
      <c r="E34" s="224"/>
      <c r="F34" s="224"/>
      <c r="G34" s="224"/>
      <c r="H34" s="224"/>
      <c r="I34" s="136"/>
    </row>
    <row r="35" spans="1:9" ht="18.75">
      <c r="A35" s="135"/>
      <c r="B35" s="136"/>
      <c r="C35" s="136"/>
      <c r="D35" s="138"/>
      <c r="E35" s="215"/>
      <c r="F35" s="222"/>
      <c r="G35" s="222"/>
      <c r="H35" s="221"/>
      <c r="I35" s="136"/>
    </row>
    <row r="36" spans="1:9" ht="37.5">
      <c r="A36" s="146" t="s">
        <v>61</v>
      </c>
      <c r="B36" s="146" t="s">
        <v>78</v>
      </c>
      <c r="C36" s="146" t="s">
        <v>74</v>
      </c>
      <c r="D36" s="165" t="s">
        <v>584</v>
      </c>
      <c r="E36" s="242">
        <f>3.66787+0.0095</f>
        <v>3.6773700000000002</v>
      </c>
      <c r="F36" s="147">
        <v>8.76</v>
      </c>
      <c r="G36" s="147">
        <v>3.04</v>
      </c>
      <c r="H36" s="147">
        <v>3.84</v>
      </c>
      <c r="I36" s="147">
        <v>8.76</v>
      </c>
    </row>
    <row r="37" spans="1:9" ht="30" customHeight="1">
      <c r="A37" s="146" t="s">
        <v>61</v>
      </c>
      <c r="B37" s="146" t="s">
        <v>78</v>
      </c>
      <c r="C37" s="146" t="s">
        <v>75</v>
      </c>
      <c r="D37" s="142" t="s">
        <v>94</v>
      </c>
      <c r="E37" s="242">
        <v>0.1021</v>
      </c>
      <c r="F37" s="147">
        <v>0.4</v>
      </c>
      <c r="G37" s="147">
        <v>0.1</v>
      </c>
      <c r="H37" s="147">
        <v>0.03</v>
      </c>
      <c r="I37" s="147">
        <v>0.4</v>
      </c>
    </row>
    <row r="38" spans="1:9" ht="30" customHeight="1">
      <c r="A38" s="146" t="s">
        <v>61</v>
      </c>
      <c r="B38" s="146" t="s">
        <v>78</v>
      </c>
      <c r="C38" s="146" t="s">
        <v>76</v>
      </c>
      <c r="D38" s="142" t="s">
        <v>95</v>
      </c>
      <c r="E38" s="242">
        <v>0.0095</v>
      </c>
      <c r="F38" s="153">
        <v>0.08</v>
      </c>
      <c r="G38" s="147">
        <v>0</v>
      </c>
      <c r="H38" s="147">
        <v>0</v>
      </c>
      <c r="I38" s="153">
        <v>0.08</v>
      </c>
    </row>
    <row r="39" spans="1:9" ht="30" customHeight="1">
      <c r="A39" s="146"/>
      <c r="B39" s="146"/>
      <c r="C39" s="146"/>
      <c r="D39" s="142" t="s">
        <v>96</v>
      </c>
      <c r="E39" s="264"/>
      <c r="F39" s="153"/>
      <c r="G39" s="153"/>
      <c r="H39" s="147"/>
      <c r="I39" s="153"/>
    </row>
    <row r="40" spans="1:9" s="269" customFormat="1" ht="18.75">
      <c r="A40" s="271" t="s">
        <v>61</v>
      </c>
      <c r="B40" s="271" t="s">
        <v>78</v>
      </c>
      <c r="C40" s="271" t="s">
        <v>79</v>
      </c>
      <c r="D40" s="272" t="s">
        <v>521</v>
      </c>
      <c r="E40" s="273">
        <v>1.92745</v>
      </c>
      <c r="F40" s="274">
        <v>7</v>
      </c>
      <c r="G40" s="147">
        <v>11.30126</v>
      </c>
      <c r="H40" s="147">
        <v>14.3</v>
      </c>
      <c r="I40" s="274">
        <v>8</v>
      </c>
    </row>
    <row r="41" spans="1:9" ht="33.75" customHeight="1">
      <c r="A41" s="139"/>
      <c r="B41" s="139"/>
      <c r="C41" s="139"/>
      <c r="D41" s="219" t="s">
        <v>227</v>
      </c>
      <c r="E41" s="73">
        <f>SUM(E36:E40)</f>
        <v>5.71642</v>
      </c>
      <c r="F41" s="73">
        <f>SUM(F36:F40)</f>
        <v>16.240000000000002</v>
      </c>
      <c r="G41" s="73">
        <f>SUM(G36:G40)</f>
        <v>14.44126</v>
      </c>
      <c r="H41" s="73">
        <f>SUM(H36:H40)</f>
        <v>18.17</v>
      </c>
      <c r="I41" s="73">
        <f>SUM(I36:I40)</f>
        <v>17.240000000000002</v>
      </c>
    </row>
    <row r="42" spans="1:9" ht="30.75" customHeight="1">
      <c r="A42" s="135"/>
      <c r="B42" s="136"/>
      <c r="C42" s="136"/>
      <c r="D42" s="137" t="s">
        <v>313</v>
      </c>
      <c r="E42" s="225"/>
      <c r="F42" s="226"/>
      <c r="G42" s="226"/>
      <c r="H42" s="221"/>
      <c r="I42" s="136"/>
    </row>
    <row r="43" spans="1:9" ht="3" customHeight="1">
      <c r="A43" s="135"/>
      <c r="B43" s="136"/>
      <c r="C43" s="136"/>
      <c r="D43" s="136"/>
      <c r="E43" s="227"/>
      <c r="F43" s="226"/>
      <c r="G43" s="226"/>
      <c r="H43" s="221"/>
      <c r="I43" s="136"/>
    </row>
    <row r="44" spans="1:9" ht="18.75">
      <c r="A44" s="139" t="s">
        <v>62</v>
      </c>
      <c r="B44" s="139" t="s">
        <v>78</v>
      </c>
      <c r="C44" s="139" t="s">
        <v>74</v>
      </c>
      <c r="D44" s="135" t="s">
        <v>346</v>
      </c>
      <c r="E44" s="217">
        <v>1.7</v>
      </c>
      <c r="F44" s="141">
        <v>5</v>
      </c>
      <c r="G44" s="141">
        <v>2</v>
      </c>
      <c r="H44" s="141">
        <v>2.5</v>
      </c>
      <c r="I44" s="141">
        <v>5.5</v>
      </c>
    </row>
    <row r="45" spans="1:9" ht="18.75">
      <c r="A45" s="139" t="s">
        <v>62</v>
      </c>
      <c r="B45" s="139" t="s">
        <v>78</v>
      </c>
      <c r="C45" s="139" t="s">
        <v>75</v>
      </c>
      <c r="D45" s="135" t="s">
        <v>97</v>
      </c>
      <c r="E45" s="217">
        <v>0</v>
      </c>
      <c r="F45" s="141">
        <v>1</v>
      </c>
      <c r="G45" s="141">
        <v>0</v>
      </c>
      <c r="H45" s="141">
        <v>0</v>
      </c>
      <c r="I45" s="141">
        <v>1</v>
      </c>
    </row>
    <row r="46" spans="1:9" ht="25.5" customHeight="1">
      <c r="A46" s="139" t="s">
        <v>62</v>
      </c>
      <c r="B46" s="139" t="s">
        <v>78</v>
      </c>
      <c r="C46" s="139" t="s">
        <v>76</v>
      </c>
      <c r="D46" s="135" t="s">
        <v>451</v>
      </c>
      <c r="E46" s="217">
        <v>0</v>
      </c>
      <c r="F46" s="141">
        <v>0.5</v>
      </c>
      <c r="G46" s="141">
        <v>0</v>
      </c>
      <c r="H46" s="141">
        <v>0</v>
      </c>
      <c r="I46" s="141">
        <v>0.5</v>
      </c>
    </row>
    <row r="47" spans="1:9" ht="25.5" customHeight="1">
      <c r="A47" s="139" t="s">
        <v>62</v>
      </c>
      <c r="B47" s="139" t="s">
        <v>78</v>
      </c>
      <c r="C47" s="139" t="s">
        <v>79</v>
      </c>
      <c r="D47" s="135" t="s">
        <v>645</v>
      </c>
      <c r="E47" s="217">
        <v>0</v>
      </c>
      <c r="F47" s="141">
        <v>0</v>
      </c>
      <c r="G47" s="141">
        <v>0</v>
      </c>
      <c r="H47" s="141">
        <v>0</v>
      </c>
      <c r="I47" s="141">
        <v>0</v>
      </c>
    </row>
    <row r="48" spans="1:9" ht="24" customHeight="1">
      <c r="A48" s="139" t="s">
        <v>62</v>
      </c>
      <c r="B48" s="139" t="s">
        <v>78</v>
      </c>
      <c r="C48" s="139" t="s">
        <v>81</v>
      </c>
      <c r="D48" s="135" t="s">
        <v>98</v>
      </c>
      <c r="E48" s="217">
        <v>0</v>
      </c>
      <c r="F48" s="141">
        <v>2</v>
      </c>
      <c r="G48" s="141">
        <v>0</v>
      </c>
      <c r="H48" s="141">
        <v>0</v>
      </c>
      <c r="I48" s="141">
        <v>2</v>
      </c>
    </row>
    <row r="49" spans="1:9" ht="18.75">
      <c r="A49" s="139" t="s">
        <v>62</v>
      </c>
      <c r="B49" s="139" t="s">
        <v>78</v>
      </c>
      <c r="C49" s="139" t="s">
        <v>82</v>
      </c>
      <c r="D49" s="135" t="s">
        <v>99</v>
      </c>
      <c r="E49" s="217">
        <v>9.14</v>
      </c>
      <c r="F49" s="141">
        <v>16</v>
      </c>
      <c r="G49" s="141">
        <v>3.3</v>
      </c>
      <c r="H49" s="141">
        <v>6</v>
      </c>
      <c r="I49" s="141">
        <v>16</v>
      </c>
    </row>
    <row r="50" spans="1:9" ht="18.75">
      <c r="A50" s="139" t="s">
        <v>62</v>
      </c>
      <c r="B50" s="139" t="s">
        <v>78</v>
      </c>
      <c r="C50" s="139" t="s">
        <v>77</v>
      </c>
      <c r="D50" s="135" t="s">
        <v>100</v>
      </c>
      <c r="E50" s="217">
        <v>0</v>
      </c>
      <c r="F50" s="141">
        <v>1.05</v>
      </c>
      <c r="G50" s="141">
        <v>0.1</v>
      </c>
      <c r="H50" s="141">
        <v>0.3</v>
      </c>
      <c r="I50" s="141">
        <v>1.05</v>
      </c>
    </row>
    <row r="51" spans="1:9" ht="24" customHeight="1">
      <c r="A51" s="139" t="s">
        <v>62</v>
      </c>
      <c r="B51" s="139" t="s">
        <v>78</v>
      </c>
      <c r="C51" s="139" t="s">
        <v>78</v>
      </c>
      <c r="D51" s="135" t="s">
        <v>101</v>
      </c>
      <c r="E51" s="217">
        <v>0.03</v>
      </c>
      <c r="F51" s="141">
        <v>0.1</v>
      </c>
      <c r="G51" s="141">
        <v>0.1</v>
      </c>
      <c r="H51" s="141">
        <v>0.11</v>
      </c>
      <c r="I51" s="141">
        <v>0.12</v>
      </c>
    </row>
    <row r="52" spans="1:9" ht="24.75" customHeight="1">
      <c r="A52" s="139" t="s">
        <v>62</v>
      </c>
      <c r="B52" s="139" t="s">
        <v>78</v>
      </c>
      <c r="C52" s="139" t="s">
        <v>103</v>
      </c>
      <c r="D52" s="135" t="s">
        <v>223</v>
      </c>
      <c r="E52" s="217">
        <v>6.43</v>
      </c>
      <c r="F52" s="141">
        <v>7.61</v>
      </c>
      <c r="G52" s="141">
        <v>2.52</v>
      </c>
      <c r="H52" s="141">
        <v>4</v>
      </c>
      <c r="I52" s="141">
        <v>8.5</v>
      </c>
    </row>
    <row r="53" spans="1:9" ht="18.75">
      <c r="A53" s="139" t="s">
        <v>62</v>
      </c>
      <c r="B53" s="139" t="s">
        <v>78</v>
      </c>
      <c r="C53" s="139" t="s">
        <v>142</v>
      </c>
      <c r="D53" s="135" t="s">
        <v>102</v>
      </c>
      <c r="E53" s="217">
        <v>0</v>
      </c>
      <c r="F53" s="145">
        <v>0.05</v>
      </c>
      <c r="G53" s="141">
        <v>0</v>
      </c>
      <c r="H53" s="141">
        <v>0</v>
      </c>
      <c r="I53" s="145">
        <v>0.05</v>
      </c>
    </row>
    <row r="54" spans="1:9" ht="18.75">
      <c r="A54" s="139" t="s">
        <v>62</v>
      </c>
      <c r="B54" s="139" t="s">
        <v>78</v>
      </c>
      <c r="C54" s="139" t="s">
        <v>189</v>
      </c>
      <c r="D54" s="135" t="s">
        <v>646</v>
      </c>
      <c r="E54" s="217">
        <v>2.1</v>
      </c>
      <c r="F54" s="141">
        <v>0.5</v>
      </c>
      <c r="G54" s="141">
        <v>0.07</v>
      </c>
      <c r="H54" s="141">
        <v>0.09</v>
      </c>
      <c r="I54" s="141">
        <v>0.5</v>
      </c>
    </row>
    <row r="55" spans="1:9" s="269" customFormat="1" ht="18.75">
      <c r="A55" s="265" t="s">
        <v>62</v>
      </c>
      <c r="B55" s="265" t="s">
        <v>78</v>
      </c>
      <c r="C55" s="265" t="s">
        <v>190</v>
      </c>
      <c r="D55" s="266" t="s">
        <v>222</v>
      </c>
      <c r="E55" s="267">
        <v>3.92</v>
      </c>
      <c r="F55" s="268">
        <v>8</v>
      </c>
      <c r="G55" s="141">
        <v>3.58</v>
      </c>
      <c r="H55" s="141">
        <v>5.1</v>
      </c>
      <c r="I55" s="268">
        <v>8.5</v>
      </c>
    </row>
    <row r="56" spans="1:9" ht="18.75">
      <c r="A56" s="187" t="s">
        <v>316</v>
      </c>
      <c r="B56" s="139" t="s">
        <v>78</v>
      </c>
      <c r="C56" s="139">
        <v>13</v>
      </c>
      <c r="D56" s="135" t="s">
        <v>355</v>
      </c>
      <c r="E56" s="217">
        <v>0.02</v>
      </c>
      <c r="F56" s="141">
        <v>0.02</v>
      </c>
      <c r="G56" s="141">
        <v>0.01</v>
      </c>
      <c r="H56" s="141">
        <v>0.02</v>
      </c>
      <c r="I56" s="141">
        <v>0.02</v>
      </c>
    </row>
    <row r="57" spans="1:9" ht="18.75">
      <c r="A57" s="139" t="s">
        <v>62</v>
      </c>
      <c r="B57" s="139" t="s">
        <v>78</v>
      </c>
      <c r="C57" s="139" t="s">
        <v>192</v>
      </c>
      <c r="D57" s="135" t="s">
        <v>499</v>
      </c>
      <c r="E57" s="145">
        <v>0.15</v>
      </c>
      <c r="F57" s="141">
        <v>0.05</v>
      </c>
      <c r="G57" s="141">
        <v>0.05</v>
      </c>
      <c r="H57" s="141">
        <v>0.07</v>
      </c>
      <c r="I57" s="141">
        <v>0.1</v>
      </c>
    </row>
    <row r="58" spans="1:9" ht="18.75">
      <c r="A58" s="139" t="s">
        <v>62</v>
      </c>
      <c r="B58" s="139" t="s">
        <v>78</v>
      </c>
      <c r="C58" s="139" t="s">
        <v>256</v>
      </c>
      <c r="D58" s="135" t="s">
        <v>498</v>
      </c>
      <c r="E58" s="145">
        <v>0.15</v>
      </c>
      <c r="F58" s="141">
        <v>0.1</v>
      </c>
      <c r="G58" s="141">
        <v>0.07</v>
      </c>
      <c r="H58" s="141">
        <v>0.09</v>
      </c>
      <c r="I58" s="141">
        <v>0.1</v>
      </c>
    </row>
    <row r="59" spans="1:9" ht="18.75">
      <c r="A59" s="139" t="s">
        <v>62</v>
      </c>
      <c r="B59" s="139" t="s">
        <v>78</v>
      </c>
      <c r="C59" s="139" t="s">
        <v>257</v>
      </c>
      <c r="D59" s="135" t="s">
        <v>639</v>
      </c>
      <c r="E59" s="145">
        <v>0</v>
      </c>
      <c r="F59" s="141">
        <v>0</v>
      </c>
      <c r="G59" s="141">
        <v>0</v>
      </c>
      <c r="H59" s="141">
        <v>0</v>
      </c>
      <c r="I59" s="141">
        <v>2</v>
      </c>
    </row>
    <row r="60" spans="1:9" ht="18.75">
      <c r="A60" s="139" t="s">
        <v>62</v>
      </c>
      <c r="B60" s="139" t="s">
        <v>78</v>
      </c>
      <c r="C60" s="139">
        <v>17</v>
      </c>
      <c r="D60" s="135" t="s">
        <v>663</v>
      </c>
      <c r="E60" s="145">
        <v>0</v>
      </c>
      <c r="F60" s="141">
        <v>0</v>
      </c>
      <c r="G60" s="141">
        <v>0</v>
      </c>
      <c r="H60" s="141">
        <v>0</v>
      </c>
      <c r="I60" s="141">
        <v>10</v>
      </c>
    </row>
    <row r="61" spans="1:9" s="209" customFormat="1" ht="19.5" customHeight="1">
      <c r="A61" s="146"/>
      <c r="B61" s="228"/>
      <c r="C61" s="146"/>
      <c r="D61" s="229" t="s">
        <v>227</v>
      </c>
      <c r="E61" s="230">
        <f>SUM(E44:E60)</f>
        <v>23.639999999999997</v>
      </c>
      <c r="F61" s="230">
        <f>SUM(F44:F60)</f>
        <v>41.980000000000004</v>
      </c>
      <c r="G61" s="230">
        <f>SUM(G44:G60)</f>
        <v>11.8</v>
      </c>
      <c r="H61" s="230">
        <f>SUM(H44:H60)</f>
        <v>18.28</v>
      </c>
      <c r="I61" s="230">
        <f>SUM(I44:I60)</f>
        <v>55.940000000000005</v>
      </c>
    </row>
    <row r="62" spans="1:9" ht="18.75">
      <c r="A62" s="135"/>
      <c r="B62" s="136"/>
      <c r="C62" s="136"/>
      <c r="D62" s="137" t="s">
        <v>315</v>
      </c>
      <c r="E62" s="215"/>
      <c r="F62" s="222"/>
      <c r="G62" s="222"/>
      <c r="H62" s="221"/>
      <c r="I62" s="136"/>
    </row>
    <row r="63" spans="1:9" ht="11.25" customHeight="1">
      <c r="A63" s="135"/>
      <c r="B63" s="136"/>
      <c r="C63" s="136"/>
      <c r="D63" s="138"/>
      <c r="E63" s="215"/>
      <c r="F63" s="222"/>
      <c r="G63" s="222"/>
      <c r="H63" s="221"/>
      <c r="I63" s="136"/>
    </row>
    <row r="64" spans="1:9" ht="22.5" customHeight="1">
      <c r="A64" s="139" t="s">
        <v>63</v>
      </c>
      <c r="B64" s="231" t="s">
        <v>78</v>
      </c>
      <c r="C64" s="231" t="s">
        <v>74</v>
      </c>
      <c r="D64" s="135" t="s">
        <v>371</v>
      </c>
      <c r="E64" s="145">
        <v>0</v>
      </c>
      <c r="F64" s="141">
        <v>0</v>
      </c>
      <c r="G64" s="141">
        <v>0</v>
      </c>
      <c r="H64" s="145">
        <v>0</v>
      </c>
      <c r="I64" s="141">
        <v>0</v>
      </c>
    </row>
    <row r="65" spans="1:9" s="209" customFormat="1" ht="20.25" customHeight="1">
      <c r="A65" s="142"/>
      <c r="B65" s="232"/>
      <c r="C65" s="232"/>
      <c r="D65" s="229" t="s">
        <v>227</v>
      </c>
      <c r="E65" s="233">
        <f>SUM(E64)</f>
        <v>0</v>
      </c>
      <c r="F65" s="233">
        <f>SUM(F64)</f>
        <v>0</v>
      </c>
      <c r="G65" s="233">
        <f>SUM(G64)</f>
        <v>0</v>
      </c>
      <c r="H65" s="233">
        <f>SUM(H64)</f>
        <v>0</v>
      </c>
      <c r="I65" s="233">
        <f>SUM(I64)</f>
        <v>0</v>
      </c>
    </row>
    <row r="66" spans="1:9" ht="20.25" customHeight="1">
      <c r="A66" s="135"/>
      <c r="B66" s="136"/>
      <c r="C66" s="136"/>
      <c r="D66" s="137" t="s">
        <v>318</v>
      </c>
      <c r="E66" s="215"/>
      <c r="F66" s="222"/>
      <c r="G66" s="222"/>
      <c r="H66" s="221"/>
      <c r="I66" s="136"/>
    </row>
    <row r="67" spans="1:9" ht="6" customHeight="1">
      <c r="A67" s="139"/>
      <c r="B67" s="136"/>
      <c r="C67" s="136"/>
      <c r="D67" s="136"/>
      <c r="E67" s="216"/>
      <c r="F67" s="222"/>
      <c r="G67" s="222"/>
      <c r="H67" s="221"/>
      <c r="I67" s="136"/>
    </row>
    <row r="68" spans="1:9" ht="24.75" customHeight="1">
      <c r="A68" s="139" t="s">
        <v>64</v>
      </c>
      <c r="B68" s="139" t="s">
        <v>78</v>
      </c>
      <c r="C68" s="139" t="s">
        <v>74</v>
      </c>
      <c r="D68" s="201" t="s">
        <v>470</v>
      </c>
      <c r="E68" s="217">
        <v>200</v>
      </c>
      <c r="F68" s="177">
        <v>2200</v>
      </c>
      <c r="G68" s="177">
        <v>200</v>
      </c>
      <c r="H68" s="234">
        <v>900</v>
      </c>
      <c r="I68" s="177">
        <v>2500</v>
      </c>
    </row>
    <row r="69" spans="1:9" s="209" customFormat="1" ht="18.75">
      <c r="A69" s="146"/>
      <c r="B69" s="146"/>
      <c r="C69" s="146"/>
      <c r="D69" s="229" t="s">
        <v>227</v>
      </c>
      <c r="E69" s="235">
        <f>SUM(E68)</f>
        <v>200</v>
      </c>
      <c r="F69" s="235">
        <f>SUM(F68)</f>
        <v>2200</v>
      </c>
      <c r="G69" s="235">
        <f>SUM(G68)</f>
        <v>200</v>
      </c>
      <c r="H69" s="235">
        <f>SUM(H68)</f>
        <v>900</v>
      </c>
      <c r="I69" s="235">
        <f>SUM(I68)</f>
        <v>2500</v>
      </c>
    </row>
    <row r="70" spans="1:9" ht="6" customHeight="1">
      <c r="A70" s="135"/>
      <c r="B70" s="136"/>
      <c r="C70" s="136"/>
      <c r="D70" s="138"/>
      <c r="E70" s="215"/>
      <c r="F70" s="222"/>
      <c r="G70" s="222"/>
      <c r="H70" s="221"/>
      <c r="I70" s="136"/>
    </row>
    <row r="71" spans="1:9" ht="19.5" customHeight="1">
      <c r="A71" s="135"/>
      <c r="B71" s="136"/>
      <c r="C71" s="136"/>
      <c r="D71" s="137" t="s">
        <v>319</v>
      </c>
      <c r="E71" s="215"/>
      <c r="F71" s="222"/>
      <c r="G71" s="222"/>
      <c r="H71" s="221"/>
      <c r="I71" s="136"/>
    </row>
    <row r="72" spans="1:9" ht="15" customHeight="1">
      <c r="A72" s="139"/>
      <c r="B72" s="136"/>
      <c r="C72" s="136"/>
      <c r="D72" s="136"/>
      <c r="E72" s="216"/>
      <c r="F72" s="222"/>
      <c r="G72" s="222"/>
      <c r="H72" s="221"/>
      <c r="I72" s="136"/>
    </row>
    <row r="73" spans="1:9" ht="18.75">
      <c r="A73" s="139" t="s">
        <v>65</v>
      </c>
      <c r="B73" s="139" t="s">
        <v>74</v>
      </c>
      <c r="C73" s="139" t="s">
        <v>74</v>
      </c>
      <c r="D73" s="135" t="s">
        <v>224</v>
      </c>
      <c r="E73" s="145">
        <v>0</v>
      </c>
      <c r="F73" s="141">
        <v>0</v>
      </c>
      <c r="G73" s="141">
        <v>0</v>
      </c>
      <c r="H73" s="145">
        <v>0</v>
      </c>
      <c r="I73" s="141">
        <v>0</v>
      </c>
    </row>
    <row r="74" spans="1:9" s="209" customFormat="1" ht="18.75">
      <c r="A74" s="146"/>
      <c r="B74" s="146"/>
      <c r="C74" s="146"/>
      <c r="D74" s="229" t="s">
        <v>227</v>
      </c>
      <c r="E74" s="236">
        <f>SUM(E73)</f>
        <v>0</v>
      </c>
      <c r="F74" s="236">
        <f>SUM(F73)</f>
        <v>0</v>
      </c>
      <c r="G74" s="236">
        <f>SUM(G73)</f>
        <v>0</v>
      </c>
      <c r="H74" s="236">
        <f>SUM(H73)</f>
        <v>0</v>
      </c>
      <c r="I74" s="236">
        <f>SUM(I73)</f>
        <v>0</v>
      </c>
    </row>
    <row r="75" spans="1:9" ht="18.75">
      <c r="A75" s="135"/>
      <c r="B75" s="136"/>
      <c r="C75" s="136"/>
      <c r="D75" s="137" t="s">
        <v>423</v>
      </c>
      <c r="E75" s="215"/>
      <c r="F75" s="222"/>
      <c r="G75" s="222"/>
      <c r="H75" s="221" t="s">
        <v>337</v>
      </c>
      <c r="I75" s="136"/>
    </row>
    <row r="76" spans="1:9" ht="6.75" customHeight="1">
      <c r="A76" s="139"/>
      <c r="B76" s="136"/>
      <c r="C76" s="136"/>
      <c r="D76" s="136"/>
      <c r="E76" s="216"/>
      <c r="F76" s="222"/>
      <c r="G76" s="222"/>
      <c r="H76" s="221" t="s">
        <v>337</v>
      </c>
      <c r="I76" s="136"/>
    </row>
    <row r="77" spans="1:9" ht="19.5" customHeight="1">
      <c r="A77" s="139" t="s">
        <v>424</v>
      </c>
      <c r="B77" s="139" t="s">
        <v>75</v>
      </c>
      <c r="C77" s="139" t="s">
        <v>74</v>
      </c>
      <c r="D77" s="135" t="s">
        <v>425</v>
      </c>
      <c r="E77" s="145">
        <v>0</v>
      </c>
      <c r="F77" s="141">
        <v>0</v>
      </c>
      <c r="G77" s="141">
        <v>0</v>
      </c>
      <c r="H77" s="145">
        <v>0</v>
      </c>
      <c r="I77" s="141">
        <v>0</v>
      </c>
    </row>
    <row r="78" spans="1:9" s="209" customFormat="1" ht="19.5" customHeight="1">
      <c r="A78" s="146"/>
      <c r="B78" s="146"/>
      <c r="C78" s="146"/>
      <c r="D78" s="229" t="s">
        <v>227</v>
      </c>
      <c r="E78" s="236">
        <f>SUM(E77)</f>
        <v>0</v>
      </c>
      <c r="F78" s="236">
        <f>SUM(F77)</f>
        <v>0</v>
      </c>
      <c r="G78" s="236">
        <f>SUM(G77)</f>
        <v>0</v>
      </c>
      <c r="H78" s="236">
        <f>SUM(H77)</f>
        <v>0</v>
      </c>
      <c r="I78" s="236">
        <f>SUM(I77)</f>
        <v>0</v>
      </c>
    </row>
    <row r="79" spans="1:9" ht="18.75">
      <c r="A79" s="135"/>
      <c r="B79" s="136"/>
      <c r="C79" s="136"/>
      <c r="D79" s="137" t="s">
        <v>320</v>
      </c>
      <c r="E79" s="215"/>
      <c r="F79" s="222"/>
      <c r="G79" s="222"/>
      <c r="H79" s="221"/>
      <c r="I79" s="136"/>
    </row>
    <row r="80" spans="1:9" ht="3.75" customHeight="1">
      <c r="A80" s="139"/>
      <c r="B80" s="136"/>
      <c r="C80" s="136"/>
      <c r="D80" s="136"/>
      <c r="E80" s="216"/>
      <c r="F80" s="222"/>
      <c r="G80" s="222"/>
      <c r="H80" s="221"/>
      <c r="I80" s="136"/>
    </row>
    <row r="81" spans="1:9" ht="18.75">
      <c r="A81" s="139" t="s">
        <v>66</v>
      </c>
      <c r="B81" s="139" t="s">
        <v>75</v>
      </c>
      <c r="C81" s="139" t="s">
        <v>74</v>
      </c>
      <c r="D81" s="135" t="s">
        <v>104</v>
      </c>
      <c r="E81" s="217">
        <v>61.01</v>
      </c>
      <c r="F81" s="141">
        <v>80</v>
      </c>
      <c r="G81" s="141">
        <f>81.48496-0.32</f>
        <v>81.16496000000001</v>
      </c>
      <c r="H81" s="145">
        <f>105.9-0.11</f>
        <v>105.79</v>
      </c>
      <c r="I81" s="141">
        <v>89</v>
      </c>
    </row>
    <row r="82" spans="1:9" s="269" customFormat="1" ht="17.25" customHeight="1">
      <c r="A82" s="265" t="s">
        <v>66</v>
      </c>
      <c r="B82" s="265" t="s">
        <v>75</v>
      </c>
      <c r="C82" s="265" t="s">
        <v>75</v>
      </c>
      <c r="D82" s="266" t="s">
        <v>105</v>
      </c>
      <c r="E82" s="177">
        <v>0.48</v>
      </c>
      <c r="F82" s="141">
        <v>0.05</v>
      </c>
      <c r="G82" s="141">
        <f>0.04611+0.0249+0.012</f>
        <v>0.08300999999999999</v>
      </c>
      <c r="H82" s="141">
        <v>0.13</v>
      </c>
      <c r="I82" s="141">
        <v>0.1</v>
      </c>
    </row>
    <row r="83" spans="1:9" ht="15.75" customHeight="1">
      <c r="A83" s="139"/>
      <c r="B83" s="139"/>
      <c r="C83" s="139"/>
      <c r="D83" s="135" t="s">
        <v>106</v>
      </c>
      <c r="E83" s="216"/>
      <c r="F83" s="151"/>
      <c r="G83" s="151"/>
      <c r="H83" s="221"/>
      <c r="I83" s="151"/>
    </row>
    <row r="84" spans="1:9" s="288" customFormat="1" ht="18.75">
      <c r="A84" s="32"/>
      <c r="B84" s="32"/>
      <c r="C84" s="32"/>
      <c r="D84" s="219" t="s">
        <v>227</v>
      </c>
      <c r="E84" s="72">
        <f>SUM(E81:E83)</f>
        <v>61.489999999999995</v>
      </c>
      <c r="F84" s="72">
        <f>SUM(F81:F83)</f>
        <v>80.05</v>
      </c>
      <c r="G84" s="72">
        <f>SUM(G81:G83)</f>
        <v>81.24797000000001</v>
      </c>
      <c r="H84" s="72">
        <f>SUM(H81:H83)</f>
        <v>105.92</v>
      </c>
      <c r="I84" s="72">
        <f>SUM(I81:I83)</f>
        <v>89.1</v>
      </c>
    </row>
    <row r="85" spans="1:9" ht="18.75">
      <c r="A85" s="135"/>
      <c r="B85" s="136"/>
      <c r="C85" s="136"/>
      <c r="D85" s="204" t="s">
        <v>614</v>
      </c>
      <c r="E85" s="215"/>
      <c r="F85" s="222"/>
      <c r="G85" s="222"/>
      <c r="H85" s="221"/>
      <c r="I85" s="151"/>
    </row>
    <row r="86" spans="1:9" ht="18.75">
      <c r="A86" s="139" t="s">
        <v>67</v>
      </c>
      <c r="B86" s="139" t="s">
        <v>78</v>
      </c>
      <c r="C86" s="139" t="s">
        <v>74</v>
      </c>
      <c r="D86" s="135" t="s">
        <v>107</v>
      </c>
      <c r="E86" s="217">
        <v>0.15</v>
      </c>
      <c r="F86" s="141">
        <v>2</v>
      </c>
      <c r="G86" s="141">
        <v>0</v>
      </c>
      <c r="H86" s="145">
        <v>0</v>
      </c>
      <c r="I86" s="141">
        <v>10</v>
      </c>
    </row>
    <row r="87" spans="1:9" ht="18.75">
      <c r="A87" s="139" t="s">
        <v>67</v>
      </c>
      <c r="B87" s="139" t="s">
        <v>78</v>
      </c>
      <c r="C87" s="139" t="s">
        <v>75</v>
      </c>
      <c r="D87" s="135" t="s">
        <v>108</v>
      </c>
      <c r="E87" s="217">
        <v>0</v>
      </c>
      <c r="F87" s="141">
        <v>0</v>
      </c>
      <c r="G87" s="141">
        <v>0</v>
      </c>
      <c r="H87" s="145">
        <v>0</v>
      </c>
      <c r="I87" s="141">
        <v>0</v>
      </c>
    </row>
    <row r="88" spans="1:9" ht="18.75">
      <c r="A88" s="139"/>
      <c r="B88" s="139"/>
      <c r="C88" s="139"/>
      <c r="D88" s="135" t="s">
        <v>109</v>
      </c>
      <c r="E88" s="216"/>
      <c r="F88" s="141"/>
      <c r="G88" s="141"/>
      <c r="H88" s="145"/>
      <c r="I88" s="141"/>
    </row>
    <row r="89" spans="1:9" ht="18.75">
      <c r="A89" s="139" t="s">
        <v>67</v>
      </c>
      <c r="B89" s="139" t="s">
        <v>78</v>
      </c>
      <c r="C89" s="139" t="s">
        <v>76</v>
      </c>
      <c r="D89" s="135" t="s">
        <v>110</v>
      </c>
      <c r="E89" s="217">
        <v>0</v>
      </c>
      <c r="F89" s="141">
        <v>0</v>
      </c>
      <c r="G89" s="141">
        <v>0</v>
      </c>
      <c r="H89" s="145">
        <v>0</v>
      </c>
      <c r="I89" s="141">
        <v>1</v>
      </c>
    </row>
    <row r="90" spans="1:9" ht="23.25" customHeight="1">
      <c r="A90" s="139" t="s">
        <v>67</v>
      </c>
      <c r="B90" s="139" t="s">
        <v>78</v>
      </c>
      <c r="C90" s="139" t="s">
        <v>81</v>
      </c>
      <c r="D90" s="142" t="s">
        <v>461</v>
      </c>
      <c r="E90" s="217">
        <v>3.14</v>
      </c>
      <c r="F90" s="141">
        <v>15</v>
      </c>
      <c r="G90" s="141">
        <v>0.1721</v>
      </c>
      <c r="H90" s="145">
        <v>0.24</v>
      </c>
      <c r="I90" s="141">
        <v>5</v>
      </c>
    </row>
    <row r="91" spans="1:9" ht="18.75">
      <c r="A91" s="139" t="s">
        <v>67</v>
      </c>
      <c r="B91" s="139" t="s">
        <v>78</v>
      </c>
      <c r="C91" s="139" t="s">
        <v>82</v>
      </c>
      <c r="D91" s="135" t="s">
        <v>225</v>
      </c>
      <c r="E91" s="217">
        <v>0</v>
      </c>
      <c r="F91" s="141">
        <v>1</v>
      </c>
      <c r="G91" s="141">
        <v>0</v>
      </c>
      <c r="H91" s="145">
        <v>0</v>
      </c>
      <c r="I91" s="141">
        <v>5</v>
      </c>
    </row>
    <row r="92" spans="1:9" ht="18.75">
      <c r="A92" s="139"/>
      <c r="B92" s="139"/>
      <c r="C92" s="139"/>
      <c r="D92" s="219" t="s">
        <v>227</v>
      </c>
      <c r="E92" s="238">
        <f>SUM(E86:E91)</f>
        <v>3.29</v>
      </c>
      <c r="F92" s="238">
        <f>SUM(F86:F91)</f>
        <v>18</v>
      </c>
      <c r="G92" s="238">
        <f>SUM(G86:G91)</f>
        <v>0.1721</v>
      </c>
      <c r="H92" s="238">
        <f>SUM(H86:H91)</f>
        <v>0.24</v>
      </c>
      <c r="I92" s="238">
        <f>SUM(I86:I91)</f>
        <v>21</v>
      </c>
    </row>
    <row r="93" spans="1:9" s="281" customFormat="1" ht="39" customHeight="1">
      <c r="A93" s="156"/>
      <c r="B93" s="275"/>
      <c r="C93" s="275"/>
      <c r="D93" s="276" t="s">
        <v>426</v>
      </c>
      <c r="E93" s="277"/>
      <c r="F93" s="278"/>
      <c r="G93" s="278"/>
      <c r="H93" s="279" t="s">
        <v>337</v>
      </c>
      <c r="I93" s="280"/>
    </row>
    <row r="94" spans="1:9" ht="18.75">
      <c r="A94" s="135"/>
      <c r="B94" s="136"/>
      <c r="C94" s="136"/>
      <c r="D94" s="138"/>
      <c r="E94" s="239"/>
      <c r="F94" s="143"/>
      <c r="G94" s="143"/>
      <c r="H94" s="145" t="s">
        <v>337</v>
      </c>
      <c r="I94" s="141"/>
    </row>
    <row r="95" spans="1:9" ht="33.75" customHeight="1">
      <c r="A95" s="139" t="s">
        <v>427</v>
      </c>
      <c r="B95" s="139">
        <v>11</v>
      </c>
      <c r="C95" s="139" t="s">
        <v>74</v>
      </c>
      <c r="D95" s="169" t="s">
        <v>462</v>
      </c>
      <c r="E95" s="145">
        <v>500</v>
      </c>
      <c r="F95" s="141">
        <v>0</v>
      </c>
      <c r="G95" s="141">
        <v>0</v>
      </c>
      <c r="H95" s="145">
        <v>0</v>
      </c>
      <c r="I95" s="141">
        <v>0</v>
      </c>
    </row>
    <row r="96" spans="1:9" ht="33.75" customHeight="1">
      <c r="A96" s="139"/>
      <c r="B96" s="139"/>
      <c r="C96" s="139"/>
      <c r="D96" s="156" t="s">
        <v>647</v>
      </c>
      <c r="E96" s="240"/>
      <c r="F96" s="144"/>
      <c r="G96" s="144"/>
      <c r="H96" s="145"/>
      <c r="I96" s="141"/>
    </row>
    <row r="97" spans="1:9" ht="27" customHeight="1">
      <c r="A97" s="139"/>
      <c r="B97" s="139"/>
      <c r="C97" s="139"/>
      <c r="D97" s="219" t="s">
        <v>227</v>
      </c>
      <c r="E97" s="237">
        <f>SUM(E95:E96)</f>
        <v>500</v>
      </c>
      <c r="F97" s="237">
        <f>SUM(F95:F96)</f>
        <v>0</v>
      </c>
      <c r="G97" s="237">
        <f>SUM(G95:G96)</f>
        <v>0</v>
      </c>
      <c r="H97" s="237">
        <f>SUM(H95:H96)</f>
        <v>0</v>
      </c>
      <c r="I97" s="237">
        <f>SUM(I95:I96)</f>
        <v>0</v>
      </c>
    </row>
    <row r="98" spans="1:9" ht="54.75" customHeight="1">
      <c r="A98" s="135"/>
      <c r="B98" s="136"/>
      <c r="C98" s="457" t="s">
        <v>615</v>
      </c>
      <c r="D98" s="458"/>
      <c r="E98" s="458"/>
      <c r="F98" s="459"/>
      <c r="G98" s="222"/>
      <c r="H98" s="221" t="s">
        <v>337</v>
      </c>
      <c r="I98" s="151"/>
    </row>
    <row r="99" spans="1:9" ht="30" customHeight="1">
      <c r="A99" s="135"/>
      <c r="B99" s="136"/>
      <c r="C99" s="136"/>
      <c r="D99" s="138"/>
      <c r="E99" s="215"/>
      <c r="F99" s="222"/>
      <c r="G99" s="222"/>
      <c r="H99" s="221" t="s">
        <v>337</v>
      </c>
      <c r="I99" s="151"/>
    </row>
    <row r="100" spans="1:9" ht="34.5" customHeight="1">
      <c r="A100" s="139" t="s">
        <v>112</v>
      </c>
      <c r="B100" s="139" t="s">
        <v>75</v>
      </c>
      <c r="C100" s="139" t="s">
        <v>74</v>
      </c>
      <c r="D100" s="135" t="s">
        <v>113</v>
      </c>
      <c r="E100" s="217">
        <v>0</v>
      </c>
      <c r="F100" s="141">
        <v>0</v>
      </c>
      <c r="G100" s="141">
        <v>0</v>
      </c>
      <c r="H100" s="145">
        <v>0</v>
      </c>
      <c r="I100" s="141">
        <v>0</v>
      </c>
    </row>
    <row r="101" spans="1:9" ht="47.25" customHeight="1">
      <c r="A101" s="139">
        <v>205</v>
      </c>
      <c r="B101" s="139" t="s">
        <v>75</v>
      </c>
      <c r="C101" s="139" t="s">
        <v>75</v>
      </c>
      <c r="D101" s="135" t="s">
        <v>428</v>
      </c>
      <c r="E101" s="217">
        <v>0</v>
      </c>
      <c r="F101" s="141">
        <v>0</v>
      </c>
      <c r="G101" s="141">
        <v>0</v>
      </c>
      <c r="H101" s="145">
        <v>0</v>
      </c>
      <c r="I101" s="141">
        <v>0</v>
      </c>
    </row>
    <row r="102" spans="1:9" ht="35.25" customHeight="1">
      <c r="A102" s="139">
        <v>205</v>
      </c>
      <c r="B102" s="139">
        <v>11</v>
      </c>
      <c r="C102" s="139" t="s">
        <v>74</v>
      </c>
      <c r="D102" s="135" t="s">
        <v>114</v>
      </c>
      <c r="E102" s="217">
        <v>69.71</v>
      </c>
      <c r="F102" s="141">
        <v>100</v>
      </c>
      <c r="G102" s="141">
        <f>3.42856+1.46396+1.41351+1.0917+10.31585+0.39398+4.00327+7.70448+1.57322+4.76255</f>
        <v>36.15108</v>
      </c>
      <c r="H102" s="145">
        <v>46</v>
      </c>
      <c r="I102" s="141">
        <v>75</v>
      </c>
    </row>
    <row r="103" spans="1:9" ht="36" customHeight="1">
      <c r="A103" s="139"/>
      <c r="B103" s="139"/>
      <c r="C103" s="139"/>
      <c r="D103" s="241" t="s">
        <v>592</v>
      </c>
      <c r="E103" s="216"/>
      <c r="F103" s="141"/>
      <c r="G103" s="141"/>
      <c r="H103" s="145"/>
      <c r="I103" s="141"/>
    </row>
    <row r="104" spans="1:9" s="209" customFormat="1" ht="32.25" customHeight="1">
      <c r="A104" s="146">
        <v>205</v>
      </c>
      <c r="B104" s="146">
        <v>11</v>
      </c>
      <c r="C104" s="146" t="s">
        <v>75</v>
      </c>
      <c r="D104" s="142" t="s">
        <v>372</v>
      </c>
      <c r="E104" s="242">
        <v>6.47</v>
      </c>
      <c r="F104" s="147">
        <v>20</v>
      </c>
      <c r="G104" s="147">
        <v>0.541</v>
      </c>
      <c r="H104" s="243">
        <v>0.54</v>
      </c>
      <c r="I104" s="147">
        <v>10</v>
      </c>
    </row>
    <row r="105" spans="1:9" s="387" customFormat="1" ht="48.75" customHeight="1">
      <c r="A105" s="385"/>
      <c r="B105" s="385"/>
      <c r="C105" s="385"/>
      <c r="D105" s="229" t="s">
        <v>228</v>
      </c>
      <c r="E105" s="386">
        <f>SUM(E100:E104)</f>
        <v>76.17999999999999</v>
      </c>
      <c r="F105" s="386">
        <f>SUM(F100:F104)</f>
        <v>120</v>
      </c>
      <c r="G105" s="386">
        <f>SUM(G100:G104)</f>
        <v>36.69208</v>
      </c>
      <c r="H105" s="386">
        <f>SUM(H100:H104)</f>
        <v>46.54</v>
      </c>
      <c r="I105" s="386">
        <f>SUM(I100:I104)</f>
        <v>85</v>
      </c>
    </row>
    <row r="106" spans="1:9" ht="18.75">
      <c r="A106" s="135"/>
      <c r="B106" s="136"/>
      <c r="C106" s="136"/>
      <c r="D106" s="137" t="s">
        <v>321</v>
      </c>
      <c r="E106" s="215"/>
      <c r="F106" s="222"/>
      <c r="G106" s="222"/>
      <c r="H106" s="221"/>
      <c r="I106" s="244"/>
    </row>
    <row r="107" spans="1:9" ht="6" customHeight="1">
      <c r="A107" s="135"/>
      <c r="B107" s="136"/>
      <c r="C107" s="136"/>
      <c r="D107" s="138"/>
      <c r="E107" s="215"/>
      <c r="F107" s="222"/>
      <c r="G107" s="222"/>
      <c r="H107" s="221"/>
      <c r="I107" s="244"/>
    </row>
    <row r="108" spans="1:9" ht="18.75">
      <c r="A108" s="135"/>
      <c r="B108" s="136"/>
      <c r="C108" s="136"/>
      <c r="D108" s="455" t="s">
        <v>330</v>
      </c>
      <c r="E108" s="456"/>
      <c r="F108" s="222"/>
      <c r="G108" s="222"/>
      <c r="H108" s="221"/>
      <c r="I108" s="151"/>
    </row>
    <row r="109" spans="1:9" ht="18.75">
      <c r="A109" s="135"/>
      <c r="B109" s="136"/>
      <c r="C109" s="136"/>
      <c r="D109" s="186"/>
      <c r="E109" s="225"/>
      <c r="F109" s="222"/>
      <c r="G109" s="222"/>
      <c r="H109" s="221"/>
      <c r="I109" s="151"/>
    </row>
    <row r="110" spans="1:9" ht="24.75" customHeight="1">
      <c r="A110" s="139">
        <v>206</v>
      </c>
      <c r="B110" s="139">
        <v>14</v>
      </c>
      <c r="C110" s="139" t="s">
        <v>79</v>
      </c>
      <c r="D110" s="155" t="s">
        <v>370</v>
      </c>
      <c r="E110" s="217">
        <v>0</v>
      </c>
      <c r="F110" s="145">
        <v>20</v>
      </c>
      <c r="G110" s="145">
        <v>0</v>
      </c>
      <c r="H110" s="145">
        <v>0</v>
      </c>
      <c r="I110" s="145">
        <v>20</v>
      </c>
    </row>
    <row r="111" spans="1:9" ht="18.75">
      <c r="A111" s="139">
        <v>206</v>
      </c>
      <c r="B111" s="163">
        <v>11</v>
      </c>
      <c r="C111" s="163">
        <v>32</v>
      </c>
      <c r="D111" s="156" t="s">
        <v>361</v>
      </c>
      <c r="E111" s="217">
        <v>0</v>
      </c>
      <c r="F111" s="145">
        <v>50</v>
      </c>
      <c r="G111" s="145">
        <v>0</v>
      </c>
      <c r="H111" s="145">
        <v>0</v>
      </c>
      <c r="I111" s="145">
        <v>50</v>
      </c>
    </row>
    <row r="112" spans="1:9" ht="18.75">
      <c r="A112" s="139">
        <v>206</v>
      </c>
      <c r="B112" s="163">
        <v>13</v>
      </c>
      <c r="C112" s="245" t="s">
        <v>81</v>
      </c>
      <c r="D112" s="155" t="s">
        <v>328</v>
      </c>
      <c r="E112" s="217">
        <v>38.73</v>
      </c>
      <c r="F112" s="145">
        <v>40</v>
      </c>
      <c r="G112" s="145">
        <v>0</v>
      </c>
      <c r="H112" s="145">
        <v>0</v>
      </c>
      <c r="I112" s="145">
        <v>40</v>
      </c>
    </row>
    <row r="113" spans="1:9" ht="16.5">
      <c r="A113" s="139">
        <v>206</v>
      </c>
      <c r="B113" s="139">
        <v>18</v>
      </c>
      <c r="C113" s="139" t="s">
        <v>74</v>
      </c>
      <c r="D113" s="246" t="s">
        <v>358</v>
      </c>
      <c r="E113" s="217">
        <v>0</v>
      </c>
      <c r="F113" s="145">
        <v>5</v>
      </c>
      <c r="G113" s="145">
        <v>0</v>
      </c>
      <c r="H113" s="145">
        <v>0</v>
      </c>
      <c r="I113" s="145">
        <v>5</v>
      </c>
    </row>
    <row r="114" spans="1:9" ht="16.5">
      <c r="A114" s="139">
        <v>206</v>
      </c>
      <c r="B114" s="139">
        <v>18</v>
      </c>
      <c r="C114" s="139" t="s">
        <v>79</v>
      </c>
      <c r="D114" s="246" t="s">
        <v>534</v>
      </c>
      <c r="E114" s="217">
        <v>0</v>
      </c>
      <c r="F114" s="145">
        <v>500</v>
      </c>
      <c r="G114" s="145">
        <v>0</v>
      </c>
      <c r="H114" s="145">
        <v>0</v>
      </c>
      <c r="I114" s="145">
        <v>200</v>
      </c>
    </row>
    <row r="115" spans="1:9" ht="21" customHeight="1">
      <c r="A115" s="139">
        <v>206</v>
      </c>
      <c r="B115" s="139">
        <v>18</v>
      </c>
      <c r="C115" s="139" t="s">
        <v>81</v>
      </c>
      <c r="D115" s="246" t="s">
        <v>535</v>
      </c>
      <c r="E115" s="145">
        <v>0</v>
      </c>
      <c r="F115" s="141">
        <v>100</v>
      </c>
      <c r="G115" s="145">
        <v>0</v>
      </c>
      <c r="H115" s="145">
        <v>0</v>
      </c>
      <c r="I115" s="141">
        <v>50</v>
      </c>
    </row>
    <row r="116" spans="1:9" ht="18.75">
      <c r="A116" s="135"/>
      <c r="B116" s="136"/>
      <c r="C116" s="136"/>
      <c r="D116" s="186" t="s">
        <v>331</v>
      </c>
      <c r="E116" s="145"/>
      <c r="F116" s="141"/>
      <c r="G116" s="141"/>
      <c r="H116" s="145"/>
      <c r="I116" s="141"/>
    </row>
    <row r="117" spans="1:9" ht="24.75" customHeight="1">
      <c r="A117" s="139">
        <v>206</v>
      </c>
      <c r="B117" s="163">
        <v>11</v>
      </c>
      <c r="C117" s="163">
        <v>18</v>
      </c>
      <c r="D117" s="156" t="s">
        <v>175</v>
      </c>
      <c r="E117" s="217">
        <v>0</v>
      </c>
      <c r="F117" s="141">
        <v>50</v>
      </c>
      <c r="G117" s="243">
        <v>0</v>
      </c>
      <c r="H117" s="243">
        <v>0</v>
      </c>
      <c r="I117" s="141">
        <v>50</v>
      </c>
    </row>
    <row r="118" spans="1:9" s="67" customFormat="1" ht="24.75" customHeight="1">
      <c r="A118" s="183">
        <v>206</v>
      </c>
      <c r="B118" s="183">
        <v>18</v>
      </c>
      <c r="C118" s="183" t="s">
        <v>75</v>
      </c>
      <c r="D118" s="184" t="s">
        <v>120</v>
      </c>
      <c r="E118" s="217">
        <v>0</v>
      </c>
      <c r="F118" s="145">
        <v>100</v>
      </c>
      <c r="G118" s="243">
        <v>0</v>
      </c>
      <c r="H118" s="243">
        <v>0</v>
      </c>
      <c r="I118" s="145">
        <v>50</v>
      </c>
    </row>
    <row r="119" spans="1:9" ht="24.75" customHeight="1">
      <c r="A119" s="139">
        <v>206</v>
      </c>
      <c r="B119" s="139">
        <v>20</v>
      </c>
      <c r="C119" s="139" t="s">
        <v>76</v>
      </c>
      <c r="D119" s="135" t="s">
        <v>375</v>
      </c>
      <c r="E119" s="217">
        <v>0</v>
      </c>
      <c r="F119" s="141">
        <v>25</v>
      </c>
      <c r="G119" s="243">
        <v>0</v>
      </c>
      <c r="H119" s="243">
        <v>0</v>
      </c>
      <c r="I119" s="141">
        <v>50</v>
      </c>
    </row>
    <row r="120" spans="1:9" ht="24.75" customHeight="1">
      <c r="A120" s="139">
        <v>206</v>
      </c>
      <c r="B120" s="163">
        <v>11</v>
      </c>
      <c r="C120" s="163">
        <v>19</v>
      </c>
      <c r="D120" s="156" t="s">
        <v>122</v>
      </c>
      <c r="E120" s="217">
        <v>0</v>
      </c>
      <c r="F120" s="141">
        <v>0</v>
      </c>
      <c r="G120" s="243">
        <v>0</v>
      </c>
      <c r="H120" s="243">
        <v>0</v>
      </c>
      <c r="I120" s="141">
        <v>50</v>
      </c>
    </row>
    <row r="121" spans="1:9" ht="24.75" customHeight="1">
      <c r="A121" s="139">
        <v>206</v>
      </c>
      <c r="B121" s="163">
        <v>11</v>
      </c>
      <c r="C121" s="163">
        <v>20</v>
      </c>
      <c r="D121" s="156" t="s">
        <v>332</v>
      </c>
      <c r="E121" s="217">
        <v>0</v>
      </c>
      <c r="F121" s="141">
        <v>0</v>
      </c>
      <c r="G121" s="243">
        <v>0</v>
      </c>
      <c r="H121" s="243">
        <v>0</v>
      </c>
      <c r="I121" s="141">
        <v>50</v>
      </c>
    </row>
    <row r="122" spans="1:9" ht="24.75" customHeight="1">
      <c r="A122" s="139">
        <v>206</v>
      </c>
      <c r="B122" s="163">
        <v>11</v>
      </c>
      <c r="C122" s="163">
        <v>22</v>
      </c>
      <c r="D122" s="156" t="s">
        <v>111</v>
      </c>
      <c r="E122" s="217">
        <v>0</v>
      </c>
      <c r="F122" s="141">
        <v>0</v>
      </c>
      <c r="G122" s="243">
        <v>0</v>
      </c>
      <c r="H122" s="243">
        <v>0</v>
      </c>
      <c r="I122" s="141">
        <v>0</v>
      </c>
    </row>
    <row r="123" spans="1:9" ht="29.25" customHeight="1">
      <c r="A123" s="139">
        <v>206</v>
      </c>
      <c r="B123" s="163">
        <v>11</v>
      </c>
      <c r="C123" s="163">
        <v>25</v>
      </c>
      <c r="D123" s="135" t="s">
        <v>211</v>
      </c>
      <c r="E123" s="217">
        <v>0</v>
      </c>
      <c r="F123" s="141">
        <v>0</v>
      </c>
      <c r="G123" s="243">
        <v>0</v>
      </c>
      <c r="H123" s="243">
        <v>0</v>
      </c>
      <c r="I123" s="141">
        <v>10</v>
      </c>
    </row>
    <row r="124" spans="1:9" ht="30.75" customHeight="1">
      <c r="A124" s="139">
        <v>206</v>
      </c>
      <c r="B124" s="163">
        <v>11</v>
      </c>
      <c r="C124" s="163">
        <v>21</v>
      </c>
      <c r="D124" s="156" t="s">
        <v>174</v>
      </c>
      <c r="E124" s="217">
        <v>0</v>
      </c>
      <c r="F124" s="141">
        <v>0</v>
      </c>
      <c r="G124" s="243">
        <v>0</v>
      </c>
      <c r="H124" s="243">
        <v>0</v>
      </c>
      <c r="I124" s="141">
        <v>10</v>
      </c>
    </row>
    <row r="125" spans="1:9" ht="33" customHeight="1">
      <c r="A125" s="146">
        <v>206</v>
      </c>
      <c r="B125" s="154">
        <v>11</v>
      </c>
      <c r="C125" s="154">
        <v>23</v>
      </c>
      <c r="D125" s="142" t="s">
        <v>333</v>
      </c>
      <c r="E125" s="242">
        <v>0</v>
      </c>
      <c r="F125" s="147">
        <v>5</v>
      </c>
      <c r="G125" s="243">
        <v>0</v>
      </c>
      <c r="H125" s="243">
        <v>0</v>
      </c>
      <c r="I125" s="147">
        <v>0</v>
      </c>
    </row>
    <row r="126" spans="1:9" ht="24.75" customHeight="1">
      <c r="A126" s="146">
        <v>206</v>
      </c>
      <c r="B126" s="154">
        <v>11</v>
      </c>
      <c r="C126" s="154">
        <v>27</v>
      </c>
      <c r="D126" s="289" t="s">
        <v>369</v>
      </c>
      <c r="E126" s="242">
        <v>0</v>
      </c>
      <c r="F126" s="147">
        <v>10</v>
      </c>
      <c r="G126" s="243">
        <v>0</v>
      </c>
      <c r="H126" s="243">
        <v>0</v>
      </c>
      <c r="I126" s="147">
        <v>10</v>
      </c>
    </row>
    <row r="127" spans="1:9" ht="24.75" customHeight="1">
      <c r="A127" s="139">
        <v>206</v>
      </c>
      <c r="B127" s="163">
        <v>11</v>
      </c>
      <c r="C127" s="163">
        <v>28</v>
      </c>
      <c r="D127" s="156" t="s">
        <v>517</v>
      </c>
      <c r="E127" s="217">
        <v>50</v>
      </c>
      <c r="F127" s="141">
        <v>20</v>
      </c>
      <c r="G127" s="243">
        <v>0</v>
      </c>
      <c r="H127" s="243">
        <v>0</v>
      </c>
      <c r="I127" s="141">
        <v>500</v>
      </c>
    </row>
    <row r="128" spans="1:9" ht="24.75" customHeight="1">
      <c r="A128" s="139" t="s">
        <v>115</v>
      </c>
      <c r="B128" s="139">
        <v>11</v>
      </c>
      <c r="C128" s="139">
        <v>17</v>
      </c>
      <c r="D128" s="155" t="s">
        <v>406</v>
      </c>
      <c r="E128" s="242">
        <v>0</v>
      </c>
      <c r="F128" s="147">
        <v>50</v>
      </c>
      <c r="G128" s="243">
        <v>0</v>
      </c>
      <c r="H128" s="243">
        <v>0</v>
      </c>
      <c r="I128" s="147">
        <v>50</v>
      </c>
    </row>
    <row r="129" spans="1:9" s="209" customFormat="1" ht="33">
      <c r="A129" s="146">
        <v>206</v>
      </c>
      <c r="B129" s="146">
        <v>14</v>
      </c>
      <c r="C129" s="146" t="s">
        <v>76</v>
      </c>
      <c r="D129" s="290" t="s">
        <v>597</v>
      </c>
      <c r="E129" s="242">
        <v>0</v>
      </c>
      <c r="F129" s="147">
        <v>50</v>
      </c>
      <c r="G129" s="243">
        <f>41.42+14.5+6.5</f>
        <v>62.42</v>
      </c>
      <c r="H129" s="243">
        <v>62.42</v>
      </c>
      <c r="I129" s="147">
        <v>40</v>
      </c>
    </row>
    <row r="130" spans="1:9" s="209" customFormat="1" ht="24.75" customHeight="1">
      <c r="A130" s="146" t="s">
        <v>115</v>
      </c>
      <c r="B130" s="291" t="s">
        <v>75</v>
      </c>
      <c r="C130" s="291" t="s">
        <v>74</v>
      </c>
      <c r="D130" s="142" t="s">
        <v>648</v>
      </c>
      <c r="E130" s="242">
        <v>0</v>
      </c>
      <c r="F130" s="147">
        <v>5</v>
      </c>
      <c r="G130" s="243">
        <v>0</v>
      </c>
      <c r="H130" s="243">
        <v>0</v>
      </c>
      <c r="I130" s="147">
        <v>5</v>
      </c>
    </row>
    <row r="131" spans="1:9" ht="24.75" customHeight="1">
      <c r="A131" s="139" t="s">
        <v>115</v>
      </c>
      <c r="B131" s="245" t="s">
        <v>75</v>
      </c>
      <c r="C131" s="245" t="s">
        <v>75</v>
      </c>
      <c r="D131" s="135" t="s">
        <v>373</v>
      </c>
      <c r="E131" s="217">
        <v>0</v>
      </c>
      <c r="F131" s="141">
        <v>10</v>
      </c>
      <c r="G131" s="243">
        <v>0</v>
      </c>
      <c r="H131" s="243">
        <v>0</v>
      </c>
      <c r="I131" s="141">
        <v>10</v>
      </c>
    </row>
    <row r="132" spans="1:9" ht="18.75">
      <c r="A132" s="189" t="s">
        <v>115</v>
      </c>
      <c r="B132" s="247">
        <v>11</v>
      </c>
      <c r="C132" s="248" t="s">
        <v>74</v>
      </c>
      <c r="D132" s="193" t="s">
        <v>418</v>
      </c>
      <c r="E132" s="217">
        <v>0</v>
      </c>
      <c r="F132" s="191">
        <v>0</v>
      </c>
      <c r="G132" s="243">
        <v>0</v>
      </c>
      <c r="H132" s="243">
        <v>0</v>
      </c>
      <c r="I132" s="191">
        <v>0</v>
      </c>
    </row>
    <row r="133" spans="1:9" ht="18.75">
      <c r="A133" s="139" t="s">
        <v>115</v>
      </c>
      <c r="B133" s="139">
        <v>11</v>
      </c>
      <c r="C133" s="139" t="s">
        <v>76</v>
      </c>
      <c r="D133" s="156" t="s">
        <v>116</v>
      </c>
      <c r="E133" s="217">
        <v>0</v>
      </c>
      <c r="F133" s="141">
        <v>200</v>
      </c>
      <c r="G133" s="243">
        <v>0</v>
      </c>
      <c r="H133" s="243">
        <v>0</v>
      </c>
      <c r="I133" s="141">
        <v>200</v>
      </c>
    </row>
    <row r="134" spans="1:9" ht="21.75" customHeight="1">
      <c r="A134" s="139" t="s">
        <v>115</v>
      </c>
      <c r="B134" s="139">
        <v>11</v>
      </c>
      <c r="C134" s="139" t="s">
        <v>79</v>
      </c>
      <c r="D134" s="135" t="s">
        <v>454</v>
      </c>
      <c r="E134" s="217">
        <v>0</v>
      </c>
      <c r="F134" s="141">
        <v>50</v>
      </c>
      <c r="G134" s="141">
        <v>0</v>
      </c>
      <c r="H134" s="145">
        <v>0</v>
      </c>
      <c r="I134" s="141">
        <v>50</v>
      </c>
    </row>
    <row r="135" spans="1:9" ht="16.5" customHeight="1">
      <c r="A135" s="139"/>
      <c r="B135" s="139"/>
      <c r="C135" s="139"/>
      <c r="D135" s="135" t="s">
        <v>464</v>
      </c>
      <c r="E135" s="217"/>
      <c r="F135" s="141"/>
      <c r="G135" s="141"/>
      <c r="H135" s="145"/>
      <c r="I135" s="141">
        <v>40</v>
      </c>
    </row>
    <row r="136" spans="1:9" ht="17.25" customHeight="1">
      <c r="A136" s="139">
        <v>206</v>
      </c>
      <c r="B136" s="139">
        <v>20</v>
      </c>
      <c r="C136" s="139" t="s">
        <v>74</v>
      </c>
      <c r="D136" s="155" t="s">
        <v>117</v>
      </c>
      <c r="E136" s="217">
        <v>0</v>
      </c>
      <c r="F136" s="141">
        <v>40</v>
      </c>
      <c r="G136" s="243">
        <v>0</v>
      </c>
      <c r="H136" s="243">
        <v>0</v>
      </c>
      <c r="I136" s="141">
        <v>25</v>
      </c>
    </row>
    <row r="137" spans="1:9" ht="17.25" customHeight="1">
      <c r="A137" s="139">
        <v>206</v>
      </c>
      <c r="B137" s="139">
        <v>11</v>
      </c>
      <c r="C137" s="139">
        <v>12</v>
      </c>
      <c r="D137" s="155" t="s">
        <v>429</v>
      </c>
      <c r="E137" s="217">
        <v>0</v>
      </c>
      <c r="F137" s="141">
        <v>0</v>
      </c>
      <c r="G137" s="243">
        <v>0</v>
      </c>
      <c r="H137" s="243">
        <v>0</v>
      </c>
      <c r="I137" s="141">
        <v>0</v>
      </c>
    </row>
    <row r="138" spans="1:9" ht="23.25" customHeight="1">
      <c r="A138" s="139">
        <v>206</v>
      </c>
      <c r="B138" s="139">
        <v>20</v>
      </c>
      <c r="C138" s="139" t="s">
        <v>74</v>
      </c>
      <c r="D138" s="156" t="s">
        <v>407</v>
      </c>
      <c r="E138" s="217">
        <v>0</v>
      </c>
      <c r="F138" s="141">
        <v>25</v>
      </c>
      <c r="G138" s="243">
        <v>0</v>
      </c>
      <c r="H138" s="243">
        <v>0</v>
      </c>
      <c r="I138" s="141">
        <v>25</v>
      </c>
    </row>
    <row r="139" spans="1:9" ht="25.5" customHeight="1">
      <c r="A139" s="139" t="s">
        <v>115</v>
      </c>
      <c r="B139" s="139">
        <v>11</v>
      </c>
      <c r="C139" s="139">
        <v>14</v>
      </c>
      <c r="D139" s="135" t="s">
        <v>170</v>
      </c>
      <c r="E139" s="217">
        <v>0</v>
      </c>
      <c r="F139" s="141">
        <v>35</v>
      </c>
      <c r="G139" s="243">
        <v>0</v>
      </c>
      <c r="H139" s="243">
        <v>0</v>
      </c>
      <c r="I139" s="141">
        <v>40</v>
      </c>
    </row>
    <row r="140" spans="1:9" ht="24.75" customHeight="1">
      <c r="A140" s="139">
        <v>206</v>
      </c>
      <c r="B140" s="139">
        <v>11</v>
      </c>
      <c r="C140" s="139">
        <v>45</v>
      </c>
      <c r="D140" s="135" t="s">
        <v>432</v>
      </c>
      <c r="E140" s="217">
        <v>0</v>
      </c>
      <c r="F140" s="141">
        <v>4000</v>
      </c>
      <c r="G140" s="243">
        <v>187.5</v>
      </c>
      <c r="H140" s="243">
        <v>0</v>
      </c>
      <c r="I140" s="141">
        <v>3812.5</v>
      </c>
    </row>
    <row r="141" spans="1:9" ht="24.75" customHeight="1">
      <c r="A141" s="139">
        <v>206</v>
      </c>
      <c r="B141" s="139">
        <v>13</v>
      </c>
      <c r="C141" s="139" t="s">
        <v>75</v>
      </c>
      <c r="D141" s="135" t="s">
        <v>374</v>
      </c>
      <c r="E141" s="217">
        <v>0</v>
      </c>
      <c r="F141" s="141">
        <v>70</v>
      </c>
      <c r="G141" s="141">
        <v>11</v>
      </c>
      <c r="H141" s="243">
        <v>36</v>
      </c>
      <c r="I141" s="141">
        <v>150</v>
      </c>
    </row>
    <row r="142" spans="1:9" ht="25.5" customHeight="1">
      <c r="A142" s="139">
        <v>206</v>
      </c>
      <c r="B142" s="163">
        <v>11</v>
      </c>
      <c r="C142" s="163">
        <v>17</v>
      </c>
      <c r="D142" s="156" t="s">
        <v>121</v>
      </c>
      <c r="E142" s="217">
        <v>0</v>
      </c>
      <c r="F142" s="141">
        <v>50</v>
      </c>
      <c r="G142" s="243">
        <v>0</v>
      </c>
      <c r="H142" s="243">
        <v>0</v>
      </c>
      <c r="I142" s="141">
        <v>50</v>
      </c>
    </row>
    <row r="143" spans="1:9" s="212" customFormat="1" ht="39.75" customHeight="1">
      <c r="A143" s="189" t="s">
        <v>115</v>
      </c>
      <c r="B143" s="189">
        <v>11</v>
      </c>
      <c r="C143" s="189">
        <v>18</v>
      </c>
      <c r="D143" s="249" t="s">
        <v>408</v>
      </c>
      <c r="E143" s="242">
        <v>0</v>
      </c>
      <c r="F143" s="147">
        <v>50</v>
      </c>
      <c r="G143" s="243">
        <v>0</v>
      </c>
      <c r="H143" s="243">
        <v>0</v>
      </c>
      <c r="I143" s="147">
        <v>0</v>
      </c>
    </row>
    <row r="144" spans="1:9" s="212" customFormat="1" ht="21" customHeight="1">
      <c r="A144" s="189">
        <v>206</v>
      </c>
      <c r="B144" s="189">
        <v>11</v>
      </c>
      <c r="C144" s="189">
        <v>19</v>
      </c>
      <c r="D144" s="249" t="s">
        <v>409</v>
      </c>
      <c r="E144" s="217">
        <v>0</v>
      </c>
      <c r="F144" s="164">
        <v>0</v>
      </c>
      <c r="G144" s="243">
        <v>0</v>
      </c>
      <c r="H144" s="243">
        <v>0</v>
      </c>
      <c r="I144" s="164">
        <v>25</v>
      </c>
    </row>
    <row r="145" spans="1:9" ht="28.5" customHeight="1">
      <c r="A145" s="139">
        <v>206</v>
      </c>
      <c r="B145" s="139">
        <v>23</v>
      </c>
      <c r="C145" s="139" t="s">
        <v>74</v>
      </c>
      <c r="D145" s="188" t="s">
        <v>487</v>
      </c>
      <c r="E145" s="217">
        <v>0</v>
      </c>
      <c r="F145" s="141">
        <v>80</v>
      </c>
      <c r="G145" s="243">
        <v>0</v>
      </c>
      <c r="H145" s="243">
        <v>0</v>
      </c>
      <c r="I145" s="141">
        <v>0</v>
      </c>
    </row>
    <row r="146" spans="1:9" ht="21" customHeight="1">
      <c r="A146" s="139">
        <v>206</v>
      </c>
      <c r="B146" s="139">
        <v>23</v>
      </c>
      <c r="C146" s="139" t="s">
        <v>81</v>
      </c>
      <c r="D146" s="246" t="s">
        <v>410</v>
      </c>
      <c r="E146" s="217">
        <v>0</v>
      </c>
      <c r="F146" s="141">
        <v>30</v>
      </c>
      <c r="G146" s="243">
        <v>0</v>
      </c>
      <c r="H146" s="243">
        <v>0</v>
      </c>
      <c r="I146" s="141">
        <v>50</v>
      </c>
    </row>
    <row r="147" spans="1:9" ht="16.5">
      <c r="A147" s="139">
        <v>206</v>
      </c>
      <c r="B147" s="139">
        <v>23</v>
      </c>
      <c r="C147" s="139" t="s">
        <v>78</v>
      </c>
      <c r="D147" s="246" t="s">
        <v>455</v>
      </c>
      <c r="E147" s="217">
        <v>0</v>
      </c>
      <c r="F147" s="141">
        <v>50</v>
      </c>
      <c r="G147" s="243">
        <v>0</v>
      </c>
      <c r="H147" s="243">
        <v>0</v>
      </c>
      <c r="I147" s="141">
        <v>50</v>
      </c>
    </row>
    <row r="148" spans="1:9" ht="16.5">
      <c r="A148" s="139">
        <v>206</v>
      </c>
      <c r="B148" s="139">
        <v>23</v>
      </c>
      <c r="C148" s="139" t="s">
        <v>77</v>
      </c>
      <c r="D148" s="246" t="s">
        <v>359</v>
      </c>
      <c r="E148" s="217">
        <v>0</v>
      </c>
      <c r="F148" s="141">
        <v>10</v>
      </c>
      <c r="G148" s="243">
        <v>0</v>
      </c>
      <c r="H148" s="243">
        <v>0</v>
      </c>
      <c r="I148" s="141">
        <v>0</v>
      </c>
    </row>
    <row r="149" spans="1:9" ht="16.5">
      <c r="A149" s="139">
        <v>206</v>
      </c>
      <c r="B149" s="139">
        <v>23</v>
      </c>
      <c r="C149" s="139">
        <v>10</v>
      </c>
      <c r="D149" s="246" t="s">
        <v>419</v>
      </c>
      <c r="E149" s="217">
        <v>0</v>
      </c>
      <c r="F149" s="141">
        <v>100</v>
      </c>
      <c r="G149" s="243">
        <v>0</v>
      </c>
      <c r="H149" s="243">
        <v>0</v>
      </c>
      <c r="I149" s="141">
        <v>50</v>
      </c>
    </row>
    <row r="150" spans="1:9" ht="18.75">
      <c r="A150" s="139">
        <v>206</v>
      </c>
      <c r="B150" s="139">
        <v>11</v>
      </c>
      <c r="C150" s="163">
        <v>42</v>
      </c>
      <c r="D150" s="156" t="s">
        <v>327</v>
      </c>
      <c r="E150" s="217">
        <v>0</v>
      </c>
      <c r="F150" s="141">
        <v>150</v>
      </c>
      <c r="G150" s="243">
        <v>0</v>
      </c>
      <c r="H150" s="243">
        <v>0</v>
      </c>
      <c r="I150" s="141">
        <v>0</v>
      </c>
    </row>
    <row r="151" spans="1:9" ht="18.75">
      <c r="A151" s="139">
        <v>206</v>
      </c>
      <c r="B151" s="163">
        <v>11</v>
      </c>
      <c r="C151" s="163">
        <v>34</v>
      </c>
      <c r="D151" s="156" t="s">
        <v>363</v>
      </c>
      <c r="E151" s="217">
        <v>0</v>
      </c>
      <c r="F151" s="141">
        <v>0</v>
      </c>
      <c r="G151" s="243">
        <v>0</v>
      </c>
      <c r="H151" s="243">
        <v>0</v>
      </c>
      <c r="I151" s="141">
        <v>50</v>
      </c>
    </row>
    <row r="152" spans="1:9" ht="18.75">
      <c r="A152" s="139">
        <v>206</v>
      </c>
      <c r="B152" s="139">
        <v>11</v>
      </c>
      <c r="C152" s="139">
        <v>16</v>
      </c>
      <c r="D152" s="376" t="s">
        <v>356</v>
      </c>
      <c r="E152" s="217">
        <v>132</v>
      </c>
      <c r="F152" s="141">
        <v>132</v>
      </c>
      <c r="G152" s="141">
        <v>132</v>
      </c>
      <c r="H152" s="145">
        <v>132</v>
      </c>
      <c r="I152" s="141">
        <v>132</v>
      </c>
    </row>
    <row r="153" spans="1:9" ht="20.25" customHeight="1">
      <c r="A153" s="189">
        <v>206</v>
      </c>
      <c r="B153" s="189">
        <v>11</v>
      </c>
      <c r="C153" s="189">
        <v>31</v>
      </c>
      <c r="D153" s="193" t="s">
        <v>476</v>
      </c>
      <c r="E153" s="217">
        <v>0</v>
      </c>
      <c r="F153" s="191">
        <v>100</v>
      </c>
      <c r="G153" s="191">
        <v>0</v>
      </c>
      <c r="H153" s="145">
        <v>0</v>
      </c>
      <c r="I153" s="191">
        <v>100</v>
      </c>
    </row>
    <row r="154" spans="1:9" ht="17.25" customHeight="1">
      <c r="A154" s="189">
        <v>206</v>
      </c>
      <c r="B154" s="189">
        <v>11</v>
      </c>
      <c r="C154" s="189">
        <v>43</v>
      </c>
      <c r="D154" s="193" t="s">
        <v>477</v>
      </c>
      <c r="E154" s="217">
        <v>0</v>
      </c>
      <c r="F154" s="191">
        <v>600</v>
      </c>
      <c r="G154" s="191">
        <v>0</v>
      </c>
      <c r="H154" s="145">
        <v>0</v>
      </c>
      <c r="I154" s="191">
        <v>600</v>
      </c>
    </row>
    <row r="155" spans="1:9" ht="19.5" customHeight="1">
      <c r="A155" s="189">
        <v>206</v>
      </c>
      <c r="B155" s="189">
        <v>11</v>
      </c>
      <c r="C155" s="189">
        <v>44</v>
      </c>
      <c r="D155" s="193" t="s">
        <v>478</v>
      </c>
      <c r="E155" s="250">
        <v>0</v>
      </c>
      <c r="F155" s="191">
        <v>300</v>
      </c>
      <c r="G155" s="191">
        <v>0</v>
      </c>
      <c r="H155" s="145">
        <v>0</v>
      </c>
      <c r="I155" s="191">
        <v>300</v>
      </c>
    </row>
    <row r="156" spans="1:9" ht="15.75">
      <c r="A156" s="189">
        <v>206</v>
      </c>
      <c r="B156" s="189">
        <v>11</v>
      </c>
      <c r="C156" s="189">
        <v>46</v>
      </c>
      <c r="D156" s="282" t="s">
        <v>543</v>
      </c>
      <c r="E156" s="250">
        <v>0</v>
      </c>
      <c r="F156" s="191">
        <v>20</v>
      </c>
      <c r="G156" s="191">
        <v>0</v>
      </c>
      <c r="H156" s="250">
        <v>0</v>
      </c>
      <c r="I156" s="191">
        <v>20</v>
      </c>
    </row>
    <row r="157" spans="1:9" ht="18.75">
      <c r="A157" s="139"/>
      <c r="B157" s="139"/>
      <c r="C157" s="139"/>
      <c r="D157" s="186" t="s">
        <v>334</v>
      </c>
      <c r="E157" s="145"/>
      <c r="F157" s="141"/>
      <c r="G157" s="141"/>
      <c r="H157" s="145"/>
      <c r="I157" s="141"/>
    </row>
    <row r="158" spans="1:9" ht="6.75" customHeight="1">
      <c r="A158" s="139"/>
      <c r="B158" s="139"/>
      <c r="C158" s="139"/>
      <c r="D158" s="155"/>
      <c r="E158" s="145"/>
      <c r="F158" s="141"/>
      <c r="G158" s="141"/>
      <c r="H158" s="145"/>
      <c r="I158" s="141"/>
    </row>
    <row r="159" spans="1:9" ht="18.75">
      <c r="A159" s="139">
        <v>206</v>
      </c>
      <c r="B159" s="139">
        <v>11</v>
      </c>
      <c r="C159" s="139">
        <v>29</v>
      </c>
      <c r="D159" s="201" t="s">
        <v>171</v>
      </c>
      <c r="E159" s="217">
        <v>0</v>
      </c>
      <c r="F159" s="141">
        <v>50</v>
      </c>
      <c r="G159" s="141"/>
      <c r="H159" s="145">
        <v>0</v>
      </c>
      <c r="I159" s="141">
        <v>50</v>
      </c>
    </row>
    <row r="160" spans="1:9" ht="8.25" customHeight="1">
      <c r="A160" s="139"/>
      <c r="B160" s="139"/>
      <c r="C160" s="139"/>
      <c r="D160" s="201"/>
      <c r="E160" s="145"/>
      <c r="F160" s="141"/>
      <c r="G160" s="141"/>
      <c r="H160" s="145"/>
      <c r="I160" s="141"/>
    </row>
    <row r="161" spans="1:9" ht="17.25" customHeight="1">
      <c r="A161" s="139"/>
      <c r="B161" s="139"/>
      <c r="C161" s="139"/>
      <c r="D161" s="186" t="s">
        <v>335</v>
      </c>
      <c r="E161" s="145"/>
      <c r="F161" s="141"/>
      <c r="G161" s="141"/>
      <c r="H161" s="145"/>
      <c r="I161" s="141"/>
    </row>
    <row r="162" spans="1:9" ht="15.75" customHeight="1">
      <c r="A162" s="139">
        <v>206</v>
      </c>
      <c r="B162" s="139">
        <v>11</v>
      </c>
      <c r="C162" s="139">
        <v>35</v>
      </c>
      <c r="D162" s="155" t="s">
        <v>172</v>
      </c>
      <c r="E162" s="217">
        <v>0</v>
      </c>
      <c r="F162" s="141">
        <v>50</v>
      </c>
      <c r="G162" s="141">
        <f>0.66786+1.81274+4.48</f>
        <v>6.9606</v>
      </c>
      <c r="H162" s="145">
        <v>6.96</v>
      </c>
      <c r="I162" s="141">
        <v>50</v>
      </c>
    </row>
    <row r="163" spans="1:9" ht="26.25" customHeight="1">
      <c r="A163" s="139">
        <f>A162</f>
        <v>206</v>
      </c>
      <c r="B163" s="139">
        <v>11</v>
      </c>
      <c r="C163" s="139">
        <v>37</v>
      </c>
      <c r="D163" s="135" t="s">
        <v>595</v>
      </c>
      <c r="E163" s="217">
        <v>17.5</v>
      </c>
      <c r="F163" s="141">
        <v>10</v>
      </c>
      <c r="G163" s="141">
        <v>1.35</v>
      </c>
      <c r="H163" s="145">
        <v>1.35</v>
      </c>
      <c r="I163" s="141">
        <v>10</v>
      </c>
    </row>
    <row r="164" spans="1:9" ht="18.75">
      <c r="A164" s="139">
        <f>A163</f>
        <v>206</v>
      </c>
      <c r="B164" s="139">
        <v>11</v>
      </c>
      <c r="C164" s="139">
        <v>38</v>
      </c>
      <c r="D164" s="135" t="s">
        <v>336</v>
      </c>
      <c r="E164" s="217">
        <v>1.62</v>
      </c>
      <c r="F164" s="141">
        <v>20</v>
      </c>
      <c r="G164" s="141">
        <v>0</v>
      </c>
      <c r="H164" s="145">
        <v>0</v>
      </c>
      <c r="I164" s="141">
        <v>20</v>
      </c>
    </row>
    <row r="165" spans="1:9" ht="18.75">
      <c r="A165" s="139" t="s">
        <v>115</v>
      </c>
      <c r="B165" s="139">
        <v>11</v>
      </c>
      <c r="C165" s="139">
        <v>39</v>
      </c>
      <c r="D165" s="135" t="s">
        <v>6</v>
      </c>
      <c r="E165" s="217">
        <v>44.8</v>
      </c>
      <c r="F165" s="141">
        <v>100</v>
      </c>
      <c r="G165" s="141">
        <f>70+7.49</f>
        <v>77.49</v>
      </c>
      <c r="H165" s="145">
        <v>77.49</v>
      </c>
      <c r="I165" s="141">
        <v>100</v>
      </c>
    </row>
    <row r="166" spans="1:9" ht="18.75">
      <c r="A166" s="139">
        <v>206</v>
      </c>
      <c r="B166" s="139">
        <v>11</v>
      </c>
      <c r="C166" s="139">
        <v>36</v>
      </c>
      <c r="D166" s="251" t="s">
        <v>276</v>
      </c>
      <c r="E166" s="217">
        <v>182.92</v>
      </c>
      <c r="F166" s="141">
        <v>250</v>
      </c>
      <c r="G166" s="141">
        <f>77.2+0.89394+17</f>
        <v>95.09394</v>
      </c>
      <c r="H166" s="145">
        <v>95.09</v>
      </c>
      <c r="I166" s="141">
        <v>671.88</v>
      </c>
    </row>
    <row r="167" spans="1:9" ht="37.5">
      <c r="A167" s="139">
        <v>206</v>
      </c>
      <c r="B167" s="139">
        <v>11</v>
      </c>
      <c r="C167" s="139">
        <v>40</v>
      </c>
      <c r="D167" s="201" t="s">
        <v>598</v>
      </c>
      <c r="E167" s="217">
        <v>0</v>
      </c>
      <c r="F167" s="141">
        <v>0</v>
      </c>
      <c r="G167" s="141">
        <v>4.41</v>
      </c>
      <c r="H167" s="145">
        <v>4.41</v>
      </c>
      <c r="I167" s="141">
        <v>0</v>
      </c>
    </row>
    <row r="168" spans="1:9" ht="18.75" customHeight="1">
      <c r="A168" s="135"/>
      <c r="B168" s="136"/>
      <c r="C168" s="136"/>
      <c r="D168" s="186" t="s">
        <v>649</v>
      </c>
      <c r="E168" s="145"/>
      <c r="F168" s="141"/>
      <c r="G168" s="141"/>
      <c r="H168" s="145"/>
      <c r="I168" s="141"/>
    </row>
    <row r="169" spans="1:9" ht="20.25" customHeight="1">
      <c r="A169" s="139" t="s">
        <v>115</v>
      </c>
      <c r="B169" s="139">
        <v>11</v>
      </c>
      <c r="C169" s="139" t="s">
        <v>82</v>
      </c>
      <c r="D169" s="135" t="s">
        <v>659</v>
      </c>
      <c r="E169" s="217">
        <v>40.77</v>
      </c>
      <c r="F169" s="141">
        <v>200</v>
      </c>
      <c r="G169" s="141">
        <v>5.57</v>
      </c>
      <c r="H169" s="145">
        <v>5.57</v>
      </c>
      <c r="I169" s="141">
        <v>250</v>
      </c>
    </row>
    <row r="170" spans="1:9" ht="25.5" customHeight="1">
      <c r="A170" s="139"/>
      <c r="B170" s="139"/>
      <c r="C170" s="139"/>
      <c r="D170" s="135" t="s">
        <v>274</v>
      </c>
      <c r="E170" s="145"/>
      <c r="F170" s="141"/>
      <c r="G170" s="141"/>
      <c r="H170" s="145"/>
      <c r="I170" s="141"/>
    </row>
    <row r="171" spans="1:9" ht="18.75">
      <c r="A171" s="139"/>
      <c r="B171" s="139"/>
      <c r="C171" s="139"/>
      <c r="D171" s="219" t="s">
        <v>228</v>
      </c>
      <c r="E171" s="237">
        <f>SUM(E110:E170)</f>
        <v>508.3399999999999</v>
      </c>
      <c r="F171" s="237">
        <f>SUM(F110:F170)</f>
        <v>7812</v>
      </c>
      <c r="G171" s="237">
        <f>SUM(G110:G170)</f>
        <v>583.7945400000001</v>
      </c>
      <c r="H171" s="237">
        <f>SUM(H110:H170)</f>
        <v>421.2900000000001</v>
      </c>
      <c r="I171" s="237">
        <f>SUM(I110:I170)</f>
        <v>8171.38</v>
      </c>
    </row>
    <row r="172" spans="1:9" ht="18.75">
      <c r="A172" s="135"/>
      <c r="B172" s="136"/>
      <c r="C172" s="136"/>
      <c r="D172" s="252" t="s">
        <v>570</v>
      </c>
      <c r="E172" s="215"/>
      <c r="F172" s="222"/>
      <c r="G172" s="222"/>
      <c r="H172" s="221" t="s">
        <v>337</v>
      </c>
      <c r="I172" s="151"/>
    </row>
    <row r="173" spans="1:9" ht="9" customHeight="1">
      <c r="A173" s="135"/>
      <c r="B173" s="136"/>
      <c r="C173" s="136"/>
      <c r="D173" s="252"/>
      <c r="E173" s="215"/>
      <c r="F173" s="222"/>
      <c r="G173" s="222"/>
      <c r="H173" s="221"/>
      <c r="I173" s="151"/>
    </row>
    <row r="174" spans="1:9" ht="24.75" customHeight="1">
      <c r="A174" s="139" t="s">
        <v>123</v>
      </c>
      <c r="B174" s="139">
        <v>11</v>
      </c>
      <c r="C174" s="139" t="s">
        <v>74</v>
      </c>
      <c r="D174" s="135" t="s">
        <v>7</v>
      </c>
      <c r="E174" s="217">
        <v>0.18</v>
      </c>
      <c r="F174" s="141">
        <v>0.25</v>
      </c>
      <c r="G174" s="268">
        <v>0.135</v>
      </c>
      <c r="H174" s="268">
        <v>0.18</v>
      </c>
      <c r="I174" s="268">
        <v>0.25</v>
      </c>
    </row>
    <row r="175" spans="1:9" ht="25.5" customHeight="1">
      <c r="A175" s="139" t="s">
        <v>123</v>
      </c>
      <c r="B175" s="139">
        <v>11</v>
      </c>
      <c r="C175" s="139" t="s">
        <v>75</v>
      </c>
      <c r="D175" s="135" t="s">
        <v>201</v>
      </c>
      <c r="E175" s="217">
        <v>0</v>
      </c>
      <c r="F175" s="141">
        <v>1</v>
      </c>
      <c r="G175" s="141">
        <v>0</v>
      </c>
      <c r="H175" s="141">
        <v>0</v>
      </c>
      <c r="I175" s="141">
        <v>0</v>
      </c>
    </row>
    <row r="176" spans="1:9" ht="24.75" customHeight="1">
      <c r="A176" s="139"/>
      <c r="B176" s="139"/>
      <c r="C176" s="139"/>
      <c r="D176" s="289" t="s">
        <v>202</v>
      </c>
      <c r="E176" s="216"/>
      <c r="F176" s="141"/>
      <c r="G176" s="268"/>
      <c r="H176" s="268"/>
      <c r="I176" s="268"/>
    </row>
    <row r="177" spans="1:9" ht="18.75">
      <c r="A177" s="139" t="s">
        <v>123</v>
      </c>
      <c r="B177" s="139">
        <v>11</v>
      </c>
      <c r="C177" s="139" t="s">
        <v>79</v>
      </c>
      <c r="D177" s="156" t="s">
        <v>9</v>
      </c>
      <c r="E177" s="217">
        <v>0</v>
      </c>
      <c r="F177" s="141">
        <v>0.05</v>
      </c>
      <c r="G177" s="268">
        <v>0.07</v>
      </c>
      <c r="H177" s="268">
        <v>0.1</v>
      </c>
      <c r="I177" s="268">
        <v>0.2</v>
      </c>
    </row>
    <row r="178" spans="1:9" ht="18.75">
      <c r="A178" s="139"/>
      <c r="B178" s="139"/>
      <c r="C178" s="139"/>
      <c r="D178" s="135" t="s">
        <v>8</v>
      </c>
      <c r="E178" s="216"/>
      <c r="F178" s="141"/>
      <c r="G178" s="268"/>
      <c r="H178" s="268"/>
      <c r="I178" s="268"/>
    </row>
    <row r="179" spans="1:9" ht="18.75">
      <c r="A179" s="139" t="s">
        <v>123</v>
      </c>
      <c r="B179" s="139">
        <v>14</v>
      </c>
      <c r="C179" s="139" t="s">
        <v>74</v>
      </c>
      <c r="D179" s="135" t="s">
        <v>613</v>
      </c>
      <c r="E179" s="145">
        <v>0</v>
      </c>
      <c r="F179" s="141">
        <v>0</v>
      </c>
      <c r="G179" s="268">
        <v>0</v>
      </c>
      <c r="H179" s="268">
        <v>0</v>
      </c>
      <c r="I179" s="268">
        <v>0</v>
      </c>
    </row>
    <row r="180" spans="1:9" ht="18.75">
      <c r="A180" s="139"/>
      <c r="B180" s="139"/>
      <c r="C180" s="139"/>
      <c r="D180" s="135"/>
      <c r="E180" s="145"/>
      <c r="F180" s="141"/>
      <c r="G180" s="141"/>
      <c r="H180" s="145"/>
      <c r="I180" s="141"/>
    </row>
    <row r="181" spans="1:9" ht="27" customHeight="1">
      <c r="A181" s="139"/>
      <c r="B181" s="139"/>
      <c r="C181" s="139"/>
      <c r="D181" s="219" t="s">
        <v>228</v>
      </c>
      <c r="E181" s="253">
        <f>SUM(E174:E180)</f>
        <v>0.18</v>
      </c>
      <c r="F181" s="253">
        <f>SUM(F174:F180)</f>
        <v>1.3</v>
      </c>
      <c r="G181" s="253">
        <f>SUM(G174:G180)</f>
        <v>0.20500000000000002</v>
      </c>
      <c r="H181" s="253">
        <f>SUM(H174:H180)</f>
        <v>0.28</v>
      </c>
      <c r="I181" s="253">
        <f>SUM(I174:I180)</f>
        <v>0.45</v>
      </c>
    </row>
    <row r="182" spans="1:9" s="384" customFormat="1" ht="28.5" customHeight="1">
      <c r="A182" s="382"/>
      <c r="B182" s="382"/>
      <c r="C182" s="462" t="s">
        <v>660</v>
      </c>
      <c r="D182" s="463"/>
      <c r="E182" s="463"/>
      <c r="F182" s="463"/>
      <c r="G182" s="463"/>
      <c r="H182" s="464"/>
      <c r="I182" s="383"/>
    </row>
    <row r="183" spans="1:9" ht="21.75" customHeight="1">
      <c r="A183" s="139"/>
      <c r="B183" s="136"/>
      <c r="C183" s="136"/>
      <c r="D183" s="136"/>
      <c r="E183" s="216"/>
      <c r="F183" s="222"/>
      <c r="G183" s="222"/>
      <c r="H183" s="221" t="s">
        <v>337</v>
      </c>
      <c r="I183" s="151"/>
    </row>
    <row r="184" spans="1:9" ht="24.75" customHeight="1">
      <c r="A184" s="139" t="s">
        <v>124</v>
      </c>
      <c r="B184" s="139" t="s">
        <v>78</v>
      </c>
      <c r="C184" s="139" t="s">
        <v>74</v>
      </c>
      <c r="D184" s="135" t="s">
        <v>212</v>
      </c>
      <c r="E184" s="145">
        <v>27.12</v>
      </c>
      <c r="F184" s="141">
        <v>40</v>
      </c>
      <c r="G184" s="268">
        <f>3.53+11.81+2.1</f>
        <v>17.44</v>
      </c>
      <c r="H184" s="268">
        <v>22.44</v>
      </c>
      <c r="I184" s="268">
        <v>30</v>
      </c>
    </row>
    <row r="185" spans="1:9" ht="24.75" customHeight="1">
      <c r="A185" s="139" t="s">
        <v>124</v>
      </c>
      <c r="B185" s="139" t="s">
        <v>78</v>
      </c>
      <c r="C185" s="139" t="s">
        <v>75</v>
      </c>
      <c r="D185" s="156" t="s">
        <v>125</v>
      </c>
      <c r="E185" s="145">
        <v>103.53</v>
      </c>
      <c r="F185" s="141">
        <v>70</v>
      </c>
      <c r="G185" s="268">
        <v>58.68</v>
      </c>
      <c r="H185" s="268">
        <v>77.68</v>
      </c>
      <c r="I185" s="268">
        <v>70</v>
      </c>
    </row>
    <row r="186" spans="1:9" ht="24.75" customHeight="1">
      <c r="A186" s="139" t="s">
        <v>124</v>
      </c>
      <c r="B186" s="139" t="s">
        <v>78</v>
      </c>
      <c r="C186" s="139" t="s">
        <v>81</v>
      </c>
      <c r="D186" s="156" t="s">
        <v>127</v>
      </c>
      <c r="E186" s="145">
        <v>30.06</v>
      </c>
      <c r="F186" s="141">
        <v>30</v>
      </c>
      <c r="G186" s="268">
        <v>6.4</v>
      </c>
      <c r="H186" s="268">
        <v>9.6</v>
      </c>
      <c r="I186" s="268">
        <v>15</v>
      </c>
    </row>
    <row r="187" spans="1:9" ht="24.75" customHeight="1">
      <c r="A187" s="139" t="s">
        <v>124</v>
      </c>
      <c r="B187" s="139" t="s">
        <v>78</v>
      </c>
      <c r="C187" s="139" t="s">
        <v>82</v>
      </c>
      <c r="D187" s="135" t="s">
        <v>500</v>
      </c>
      <c r="E187" s="145">
        <v>0.5</v>
      </c>
      <c r="F187" s="141">
        <v>20</v>
      </c>
      <c r="G187" s="268">
        <v>0</v>
      </c>
      <c r="H187" s="268">
        <v>6</v>
      </c>
      <c r="I187" s="268">
        <v>10</v>
      </c>
    </row>
    <row r="188" spans="1:9" ht="24.75" customHeight="1">
      <c r="A188" s="139" t="s">
        <v>124</v>
      </c>
      <c r="B188" s="139" t="s">
        <v>78</v>
      </c>
      <c r="C188" s="139" t="s">
        <v>77</v>
      </c>
      <c r="D188" s="135" t="s">
        <v>226</v>
      </c>
      <c r="E188" s="141">
        <v>0</v>
      </c>
      <c r="F188" s="141">
        <v>0</v>
      </c>
      <c r="G188" s="268">
        <v>0.75</v>
      </c>
      <c r="H188" s="268">
        <v>0.75</v>
      </c>
      <c r="I188" s="268">
        <v>1</v>
      </c>
    </row>
    <row r="189" spans="1:9" ht="24.75" customHeight="1">
      <c r="A189" s="139" t="s">
        <v>124</v>
      </c>
      <c r="B189" s="139" t="s">
        <v>78</v>
      </c>
      <c r="C189" s="139" t="s">
        <v>78</v>
      </c>
      <c r="D189" s="135" t="s">
        <v>193</v>
      </c>
      <c r="E189" s="145">
        <v>3.89</v>
      </c>
      <c r="F189" s="141">
        <v>3</v>
      </c>
      <c r="G189" s="268">
        <v>1.5</v>
      </c>
      <c r="H189" s="268">
        <v>4.9</v>
      </c>
      <c r="I189" s="268">
        <v>4</v>
      </c>
    </row>
    <row r="190" spans="1:9" ht="24.75" customHeight="1">
      <c r="A190" s="139">
        <v>209</v>
      </c>
      <c r="B190" s="139" t="s">
        <v>78</v>
      </c>
      <c r="C190" s="139">
        <v>11</v>
      </c>
      <c r="D190" s="135" t="s">
        <v>596</v>
      </c>
      <c r="E190" s="141">
        <v>0</v>
      </c>
      <c r="F190" s="141">
        <v>0</v>
      </c>
      <c r="G190" s="268">
        <v>0.37</v>
      </c>
      <c r="H190" s="268">
        <v>0.37</v>
      </c>
      <c r="I190" s="268">
        <v>1</v>
      </c>
    </row>
    <row r="191" spans="1:9" ht="24.75" customHeight="1">
      <c r="A191" s="139">
        <v>208</v>
      </c>
      <c r="B191" s="139" t="s">
        <v>78</v>
      </c>
      <c r="C191" s="139">
        <v>12</v>
      </c>
      <c r="D191" s="135" t="s">
        <v>522</v>
      </c>
      <c r="E191" s="145">
        <v>0</v>
      </c>
      <c r="F191" s="141">
        <v>10</v>
      </c>
      <c r="G191" s="268">
        <f>4.27+2.84+0.036+0.072</f>
        <v>7.217999999999999</v>
      </c>
      <c r="H191" s="268">
        <v>11.77</v>
      </c>
      <c r="I191" s="268">
        <v>22</v>
      </c>
    </row>
    <row r="192" spans="1:9" ht="27" customHeight="1">
      <c r="A192" s="139"/>
      <c r="B192" s="139"/>
      <c r="C192" s="139"/>
      <c r="D192" s="219" t="s">
        <v>228</v>
      </c>
      <c r="E192" s="72">
        <f>SUM(E184:E191)</f>
        <v>165.1</v>
      </c>
      <c r="F192" s="72">
        <f>SUM(F184:F191)</f>
        <v>173</v>
      </c>
      <c r="G192" s="72">
        <f>SUM(G184:G191)</f>
        <v>92.35800000000002</v>
      </c>
      <c r="H192" s="72">
        <f>SUM(H184:H191)</f>
        <v>133.51000000000002</v>
      </c>
      <c r="I192" s="72">
        <f>SUM(I184:I191)</f>
        <v>153</v>
      </c>
    </row>
    <row r="193" spans="1:9" ht="18.75">
      <c r="A193" s="135"/>
      <c r="B193" s="136"/>
      <c r="C193" s="224" t="s">
        <v>322</v>
      </c>
      <c r="D193" s="224"/>
      <c r="E193" s="224"/>
      <c r="F193" s="224"/>
      <c r="G193" s="224"/>
      <c r="H193" s="224"/>
      <c r="I193" s="151"/>
    </row>
    <row r="194" spans="1:9" ht="18" customHeight="1">
      <c r="A194" s="139"/>
      <c r="B194" s="136"/>
      <c r="C194" s="136"/>
      <c r="D194" s="136"/>
      <c r="E194" s="216"/>
      <c r="F194" s="222"/>
      <c r="G194" s="222"/>
      <c r="H194" s="221" t="s">
        <v>337</v>
      </c>
      <c r="I194" s="151"/>
    </row>
    <row r="195" spans="1:9" ht="18.75">
      <c r="A195" s="146">
        <v>211</v>
      </c>
      <c r="B195" s="146" t="s">
        <v>78</v>
      </c>
      <c r="C195" s="146" t="s">
        <v>74</v>
      </c>
      <c r="D195" s="135" t="s">
        <v>343</v>
      </c>
      <c r="E195" s="145">
        <v>0</v>
      </c>
      <c r="F195" s="141">
        <v>80</v>
      </c>
      <c r="G195" s="141">
        <v>1.65</v>
      </c>
      <c r="H195" s="145">
        <v>2</v>
      </c>
      <c r="I195" s="141">
        <v>107</v>
      </c>
    </row>
    <row r="196" spans="1:9" ht="18.75">
      <c r="A196" s="146">
        <v>211</v>
      </c>
      <c r="B196" s="146" t="s">
        <v>78</v>
      </c>
      <c r="C196" s="146" t="s">
        <v>75</v>
      </c>
      <c r="D196" s="135" t="s">
        <v>344</v>
      </c>
      <c r="E196" s="145">
        <v>0</v>
      </c>
      <c r="F196" s="141">
        <v>105</v>
      </c>
      <c r="G196" s="141">
        <v>0.65</v>
      </c>
      <c r="H196" s="145">
        <v>1.5</v>
      </c>
      <c r="I196" s="141">
        <v>105</v>
      </c>
    </row>
    <row r="197" spans="1:9" ht="18.75">
      <c r="A197" s="146">
        <v>211</v>
      </c>
      <c r="B197" s="146" t="s">
        <v>78</v>
      </c>
      <c r="C197" s="146" t="s">
        <v>76</v>
      </c>
      <c r="D197" s="135" t="s">
        <v>345</v>
      </c>
      <c r="E197" s="145">
        <v>0</v>
      </c>
      <c r="F197" s="141">
        <v>0</v>
      </c>
      <c r="G197" s="141">
        <v>0</v>
      </c>
      <c r="H197" s="145">
        <v>0</v>
      </c>
      <c r="I197" s="141">
        <v>0</v>
      </c>
    </row>
    <row r="198" spans="1:9" ht="18.75">
      <c r="A198" s="146">
        <v>211</v>
      </c>
      <c r="B198" s="146" t="s">
        <v>78</v>
      </c>
      <c r="C198" s="146" t="s">
        <v>79</v>
      </c>
      <c r="D198" s="135" t="s">
        <v>50</v>
      </c>
      <c r="E198" s="145">
        <v>0</v>
      </c>
      <c r="F198" s="141">
        <v>200</v>
      </c>
      <c r="G198" s="141">
        <v>0</v>
      </c>
      <c r="H198" s="145">
        <v>0</v>
      </c>
      <c r="I198" s="141">
        <v>200</v>
      </c>
    </row>
    <row r="199" spans="1:9" ht="18.75">
      <c r="A199" s="146"/>
      <c r="B199" s="146"/>
      <c r="C199" s="146" t="s">
        <v>81</v>
      </c>
      <c r="D199" s="135" t="s">
        <v>10</v>
      </c>
      <c r="E199" s="145"/>
      <c r="F199" s="141"/>
      <c r="G199" s="141"/>
      <c r="H199" s="145"/>
      <c r="I199" s="141"/>
    </row>
    <row r="200" spans="1:9" ht="18" customHeight="1">
      <c r="A200" s="146">
        <v>211</v>
      </c>
      <c r="B200" s="146" t="s">
        <v>78</v>
      </c>
      <c r="C200" s="146" t="s">
        <v>82</v>
      </c>
      <c r="D200" s="135" t="s">
        <v>275</v>
      </c>
      <c r="E200" s="145">
        <v>0</v>
      </c>
      <c r="F200" s="141">
        <v>5</v>
      </c>
      <c r="G200" s="141">
        <v>0.6</v>
      </c>
      <c r="H200" s="145">
        <v>0.8</v>
      </c>
      <c r="I200" s="141">
        <v>5</v>
      </c>
    </row>
    <row r="201" spans="1:9" ht="37.5">
      <c r="A201" s="146">
        <v>211</v>
      </c>
      <c r="B201" s="146" t="s">
        <v>78</v>
      </c>
      <c r="C201" s="146" t="s">
        <v>77</v>
      </c>
      <c r="D201" s="165" t="s">
        <v>642</v>
      </c>
      <c r="E201" s="242">
        <v>0</v>
      </c>
      <c r="F201" s="147">
        <v>0</v>
      </c>
      <c r="G201" s="147">
        <v>0</v>
      </c>
      <c r="H201" s="147">
        <v>0</v>
      </c>
      <c r="I201" s="147">
        <v>1</v>
      </c>
    </row>
    <row r="202" spans="1:9" ht="30" customHeight="1">
      <c r="A202" s="146">
        <v>211</v>
      </c>
      <c r="B202" s="146" t="s">
        <v>78</v>
      </c>
      <c r="C202" s="146" t="s">
        <v>78</v>
      </c>
      <c r="D202" s="142" t="s">
        <v>94</v>
      </c>
      <c r="E202" s="242">
        <v>0</v>
      </c>
      <c r="F202" s="147">
        <v>0</v>
      </c>
      <c r="G202" s="147">
        <v>0</v>
      </c>
      <c r="H202" s="147">
        <v>0</v>
      </c>
      <c r="I202" s="147">
        <v>0.2</v>
      </c>
    </row>
    <row r="203" spans="1:9" ht="37.5">
      <c r="A203" s="146">
        <v>211</v>
      </c>
      <c r="B203" s="146" t="s">
        <v>78</v>
      </c>
      <c r="C203" s="146" t="s">
        <v>103</v>
      </c>
      <c r="D203" s="165" t="s">
        <v>643</v>
      </c>
      <c r="E203" s="242">
        <v>0</v>
      </c>
      <c r="F203" s="153">
        <v>0</v>
      </c>
      <c r="G203" s="147">
        <v>0</v>
      </c>
      <c r="H203" s="147">
        <v>0</v>
      </c>
      <c r="I203" s="147">
        <v>0</v>
      </c>
    </row>
    <row r="204" spans="1:9" s="269" customFormat="1" ht="37.5">
      <c r="A204" s="146">
        <v>211</v>
      </c>
      <c r="B204" s="271" t="s">
        <v>78</v>
      </c>
      <c r="C204" s="146" t="s">
        <v>142</v>
      </c>
      <c r="D204" s="373" t="s">
        <v>644</v>
      </c>
      <c r="E204" s="273">
        <v>0</v>
      </c>
      <c r="F204" s="274">
        <v>0</v>
      </c>
      <c r="G204" s="147">
        <v>0</v>
      </c>
      <c r="H204" s="147">
        <v>0</v>
      </c>
      <c r="I204" s="274">
        <v>6</v>
      </c>
    </row>
    <row r="205" spans="1:9" ht="20.25" customHeight="1">
      <c r="A205" s="146">
        <v>211</v>
      </c>
      <c r="B205" s="146">
        <v>11</v>
      </c>
      <c r="C205" s="146" t="s">
        <v>74</v>
      </c>
      <c r="D205" s="135" t="s">
        <v>11</v>
      </c>
      <c r="E205" s="145">
        <v>0</v>
      </c>
      <c r="F205" s="141">
        <v>22</v>
      </c>
      <c r="G205" s="141">
        <v>0</v>
      </c>
      <c r="H205" s="145">
        <v>0</v>
      </c>
      <c r="I205" s="141">
        <v>22</v>
      </c>
    </row>
    <row r="206" spans="1:9" ht="19.5" customHeight="1">
      <c r="A206" s="146"/>
      <c r="B206" s="146"/>
      <c r="C206" s="146"/>
      <c r="D206" s="219" t="s">
        <v>228</v>
      </c>
      <c r="E206" s="72">
        <f>SUM(E195:E205)</f>
        <v>0</v>
      </c>
      <c r="F206" s="72">
        <f>SUM(F195:F205)</f>
        <v>412</v>
      </c>
      <c r="G206" s="72">
        <f>SUM(G195:G205)</f>
        <v>2.9</v>
      </c>
      <c r="H206" s="72">
        <f>SUM(H195:H205)</f>
        <v>4.3</v>
      </c>
      <c r="I206" s="72">
        <f>SUM(I195:I205)</f>
        <v>446.2</v>
      </c>
    </row>
    <row r="207" spans="1:9" ht="18.75">
      <c r="A207" s="142"/>
      <c r="B207" s="232"/>
      <c r="C207" s="232"/>
      <c r="D207" s="137" t="s">
        <v>323</v>
      </c>
      <c r="E207" s="215"/>
      <c r="F207" s="222"/>
      <c r="G207" s="222"/>
      <c r="H207" s="221" t="s">
        <v>337</v>
      </c>
      <c r="I207" s="151"/>
    </row>
    <row r="208" spans="1:9" ht="9.75" customHeight="1">
      <c r="A208" s="146"/>
      <c r="B208" s="232"/>
      <c r="C208" s="232"/>
      <c r="D208" s="136"/>
      <c r="E208" s="216"/>
      <c r="F208" s="222"/>
      <c r="G208" s="222"/>
      <c r="H208" s="221" t="s">
        <v>340</v>
      </c>
      <c r="I208" s="151"/>
    </row>
    <row r="209" spans="1:9" ht="18.75">
      <c r="A209" s="146">
        <v>212</v>
      </c>
      <c r="B209" s="146" t="s">
        <v>75</v>
      </c>
      <c r="C209" s="146" t="s">
        <v>74</v>
      </c>
      <c r="D209" s="135" t="s">
        <v>128</v>
      </c>
      <c r="E209" s="177">
        <v>0</v>
      </c>
      <c r="F209" s="141">
        <v>0.15</v>
      </c>
      <c r="G209" s="141">
        <f>0.0282+0.04842</f>
        <v>0.07662</v>
      </c>
      <c r="H209" s="145">
        <v>0.1</v>
      </c>
      <c r="I209" s="141">
        <v>0.1</v>
      </c>
    </row>
    <row r="210" spans="1:9" ht="18.75">
      <c r="A210" s="146">
        <v>212</v>
      </c>
      <c r="B210" s="146" t="s">
        <v>75</v>
      </c>
      <c r="C210" s="146" t="s">
        <v>75</v>
      </c>
      <c r="D210" s="135" t="s">
        <v>364</v>
      </c>
      <c r="E210" s="177">
        <v>0.19</v>
      </c>
      <c r="F210" s="141">
        <v>4</v>
      </c>
      <c r="G210" s="141">
        <f>0.174+0.16</f>
        <v>0.33399999999999996</v>
      </c>
      <c r="H210" s="145">
        <v>0.43</v>
      </c>
      <c r="I210" s="141">
        <v>0.5</v>
      </c>
    </row>
    <row r="211" spans="1:9" s="209" customFormat="1" ht="21.75" customHeight="1">
      <c r="A211" s="146">
        <v>212</v>
      </c>
      <c r="B211" s="146">
        <v>11</v>
      </c>
      <c r="C211" s="146" t="s">
        <v>74</v>
      </c>
      <c r="D211" s="142" t="s">
        <v>339</v>
      </c>
      <c r="E211" s="177">
        <v>0</v>
      </c>
      <c r="F211" s="147">
        <v>0</v>
      </c>
      <c r="G211" s="141">
        <v>0</v>
      </c>
      <c r="H211" s="145">
        <v>0</v>
      </c>
      <c r="I211" s="141">
        <v>0</v>
      </c>
    </row>
    <row r="212" spans="1:9" s="209" customFormat="1" ht="23.25" customHeight="1">
      <c r="A212" s="146">
        <v>212</v>
      </c>
      <c r="B212" s="146">
        <v>11</v>
      </c>
      <c r="C212" s="146" t="s">
        <v>75</v>
      </c>
      <c r="D212" s="142" t="s">
        <v>365</v>
      </c>
      <c r="E212" s="177">
        <v>0</v>
      </c>
      <c r="F212" s="147">
        <v>0</v>
      </c>
      <c r="G212" s="141">
        <v>0</v>
      </c>
      <c r="H212" s="145">
        <v>0</v>
      </c>
      <c r="I212" s="141">
        <v>0</v>
      </c>
    </row>
    <row r="213" spans="1:9" ht="18.75">
      <c r="A213" s="139"/>
      <c r="B213" s="139"/>
      <c r="C213" s="139"/>
      <c r="D213" s="219" t="s">
        <v>228</v>
      </c>
      <c r="E213" s="72">
        <f>SUM(E209:E212)</f>
        <v>0.19</v>
      </c>
      <c r="F213" s="72">
        <f>SUM(F209:F212)</f>
        <v>4.15</v>
      </c>
      <c r="G213" s="72">
        <f>SUM(G209:G212)</f>
        <v>0.41062</v>
      </c>
      <c r="H213" s="72">
        <f>SUM(H209:H212)</f>
        <v>0.53</v>
      </c>
      <c r="I213" s="72">
        <f>SUM(I209:I212)</f>
        <v>0.6</v>
      </c>
    </row>
    <row r="214" spans="1:9" ht="27" customHeight="1">
      <c r="A214" s="135"/>
      <c r="B214" s="460" t="s">
        <v>469</v>
      </c>
      <c r="C214" s="460"/>
      <c r="D214" s="460"/>
      <c r="E214" s="460"/>
      <c r="F214" s="460"/>
      <c r="G214" s="460"/>
      <c r="H214" s="460"/>
      <c r="I214" s="460"/>
    </row>
    <row r="215" spans="1:9" ht="9" customHeight="1">
      <c r="A215" s="139"/>
      <c r="B215" s="139"/>
      <c r="C215" s="139"/>
      <c r="D215" s="135"/>
      <c r="E215" s="184"/>
      <c r="F215" s="222"/>
      <c r="G215" s="222"/>
      <c r="H215" s="221" t="s">
        <v>337</v>
      </c>
      <c r="I215" s="151"/>
    </row>
    <row r="216" spans="1:9" ht="18.75" customHeight="1">
      <c r="A216" s="139">
        <v>213</v>
      </c>
      <c r="B216" s="139" t="s">
        <v>75</v>
      </c>
      <c r="C216" s="139" t="s">
        <v>74</v>
      </c>
      <c r="D216" s="156" t="s">
        <v>58</v>
      </c>
      <c r="E216" s="177">
        <v>18.32</v>
      </c>
      <c r="F216" s="255">
        <v>23</v>
      </c>
      <c r="G216" s="284">
        <v>16.62928</v>
      </c>
      <c r="H216" s="141">
        <v>21.5</v>
      </c>
      <c r="I216" s="255">
        <v>23</v>
      </c>
    </row>
    <row r="217" spans="1:9" ht="18.75" customHeight="1">
      <c r="A217" s="139">
        <v>213</v>
      </c>
      <c r="B217" s="139" t="s">
        <v>75</v>
      </c>
      <c r="C217" s="139" t="s">
        <v>75</v>
      </c>
      <c r="D217" s="135" t="s">
        <v>194</v>
      </c>
      <c r="E217" s="177">
        <v>10.38</v>
      </c>
      <c r="F217" s="255">
        <v>15</v>
      </c>
      <c r="G217" s="284">
        <v>10.57799</v>
      </c>
      <c r="H217" s="141">
        <v>14</v>
      </c>
      <c r="I217" s="255">
        <v>15</v>
      </c>
    </row>
    <row r="218" spans="1:9" ht="18.75" customHeight="1">
      <c r="A218" s="139">
        <v>213</v>
      </c>
      <c r="B218" s="139" t="s">
        <v>75</v>
      </c>
      <c r="C218" s="139" t="s">
        <v>76</v>
      </c>
      <c r="D218" s="156" t="s">
        <v>129</v>
      </c>
      <c r="E218" s="177">
        <v>0</v>
      </c>
      <c r="F218" s="255">
        <v>1</v>
      </c>
      <c r="G218" s="284">
        <v>0</v>
      </c>
      <c r="H218" s="141">
        <v>0</v>
      </c>
      <c r="I218" s="255">
        <v>1</v>
      </c>
    </row>
    <row r="219" spans="1:9" ht="18.75" customHeight="1">
      <c r="A219" s="139">
        <v>213</v>
      </c>
      <c r="B219" s="139" t="s">
        <v>75</v>
      </c>
      <c r="C219" s="139" t="s">
        <v>79</v>
      </c>
      <c r="D219" s="135" t="s">
        <v>130</v>
      </c>
      <c r="E219" s="177">
        <v>0</v>
      </c>
      <c r="F219" s="255">
        <v>25</v>
      </c>
      <c r="G219" s="284">
        <v>6.33039</v>
      </c>
      <c r="H219" s="141">
        <v>6.33</v>
      </c>
      <c r="I219" s="255">
        <v>25</v>
      </c>
    </row>
    <row r="220" spans="1:9" ht="18.75" customHeight="1">
      <c r="A220" s="139">
        <v>213</v>
      </c>
      <c r="B220" s="139" t="s">
        <v>75</v>
      </c>
      <c r="C220" s="139" t="s">
        <v>81</v>
      </c>
      <c r="D220" s="156" t="s">
        <v>219</v>
      </c>
      <c r="E220" s="177">
        <v>1.2</v>
      </c>
      <c r="F220" s="255">
        <v>2</v>
      </c>
      <c r="G220" s="284">
        <v>0.9486</v>
      </c>
      <c r="H220" s="141">
        <v>1.2216</v>
      </c>
      <c r="I220" s="255">
        <v>2</v>
      </c>
    </row>
    <row r="221" spans="1:9" ht="18.75">
      <c r="A221" s="139"/>
      <c r="B221" s="139"/>
      <c r="C221" s="139"/>
      <c r="D221" s="219" t="s">
        <v>228</v>
      </c>
      <c r="E221" s="72">
        <f>SUM(E216:E220)</f>
        <v>29.900000000000002</v>
      </c>
      <c r="F221" s="72">
        <f>SUM(F216:F220)</f>
        <v>66</v>
      </c>
      <c r="G221" s="72">
        <f>SUM(G216:G220)</f>
        <v>34.48626</v>
      </c>
      <c r="H221" s="72">
        <f>SUM(H216:H220)</f>
        <v>43.0516</v>
      </c>
      <c r="I221" s="72">
        <f>SUM(I216:I220)</f>
        <v>66</v>
      </c>
    </row>
    <row r="222" spans="1:9" ht="6.75" customHeight="1">
      <c r="A222" s="139"/>
      <c r="B222" s="139"/>
      <c r="C222" s="139"/>
      <c r="D222" s="219"/>
      <c r="E222" s="256"/>
      <c r="F222" s="257"/>
      <c r="G222" s="257"/>
      <c r="H222" s="221" t="s">
        <v>337</v>
      </c>
      <c r="I222" s="85"/>
    </row>
    <row r="223" spans="1:9" ht="18.75">
      <c r="A223" s="135"/>
      <c r="B223" s="136"/>
      <c r="C223" s="136"/>
      <c r="D223" s="224" t="s">
        <v>324</v>
      </c>
      <c r="E223" s="224"/>
      <c r="F223" s="224"/>
      <c r="G223" s="224"/>
      <c r="H223" s="224"/>
      <c r="I223" s="151"/>
    </row>
    <row r="224" spans="1:9" ht="15">
      <c r="A224" s="139"/>
      <c r="B224" s="136"/>
      <c r="C224" s="136"/>
      <c r="D224" s="206" t="s">
        <v>347</v>
      </c>
      <c r="E224" s="258"/>
      <c r="F224" s="222"/>
      <c r="G224" s="222"/>
      <c r="H224" s="221" t="s">
        <v>337</v>
      </c>
      <c r="I224" s="151"/>
    </row>
    <row r="225" spans="1:9" ht="6" customHeight="1">
      <c r="A225" s="139"/>
      <c r="B225" s="139"/>
      <c r="C225" s="139"/>
      <c r="D225" s="135"/>
      <c r="E225" s="184"/>
      <c r="F225" s="222"/>
      <c r="G225" s="222"/>
      <c r="H225" s="221" t="s">
        <v>337</v>
      </c>
      <c r="I225" s="151"/>
    </row>
    <row r="226" spans="1:9" ht="21" customHeight="1">
      <c r="A226" s="139">
        <v>214</v>
      </c>
      <c r="B226" s="139">
        <v>11</v>
      </c>
      <c r="C226" s="139" t="s">
        <v>74</v>
      </c>
      <c r="D226" s="156" t="s">
        <v>131</v>
      </c>
      <c r="E226" s="177">
        <v>22.62</v>
      </c>
      <c r="F226" s="141">
        <v>30</v>
      </c>
      <c r="G226" s="141">
        <f>2.06178+0.31789+0.42736+0.5044+3.00136+0.12695+1.02938+2.38348+0.50755+1.35369</f>
        <v>11.71384</v>
      </c>
      <c r="H226" s="145">
        <v>15.21</v>
      </c>
      <c r="I226" s="141">
        <v>30</v>
      </c>
    </row>
    <row r="227" spans="1:9" ht="18.75">
      <c r="A227" s="139"/>
      <c r="B227" s="139"/>
      <c r="C227" s="139"/>
      <c r="D227" s="219" t="s">
        <v>228</v>
      </c>
      <c r="E227" s="72">
        <f>SUM(E226)</f>
        <v>22.62</v>
      </c>
      <c r="F227" s="72">
        <f>SUM(F226)</f>
        <v>30</v>
      </c>
      <c r="G227" s="72">
        <f>SUM(G226)</f>
        <v>11.71384</v>
      </c>
      <c r="H227" s="72">
        <f>SUM(H226)</f>
        <v>15.21</v>
      </c>
      <c r="I227" s="72">
        <f>SUM(I226)</f>
        <v>30</v>
      </c>
    </row>
    <row r="228" spans="1:9" ht="18.75">
      <c r="A228" s="139"/>
      <c r="B228" s="139"/>
      <c r="C228" s="139"/>
      <c r="D228" s="137" t="s">
        <v>325</v>
      </c>
      <c r="E228" s="215"/>
      <c r="F228" s="259"/>
      <c r="G228" s="259"/>
      <c r="H228" s="221" t="s">
        <v>337</v>
      </c>
      <c r="I228" s="151"/>
    </row>
    <row r="229" spans="1:9" ht="9" customHeight="1">
      <c r="A229" s="139"/>
      <c r="B229" s="139"/>
      <c r="C229" s="139"/>
      <c r="D229" s="135"/>
      <c r="E229" s="184"/>
      <c r="F229" s="259"/>
      <c r="G229" s="259"/>
      <c r="H229" s="221" t="s">
        <v>337</v>
      </c>
      <c r="I229" s="151"/>
    </row>
    <row r="230" spans="1:9" s="269" customFormat="1" ht="27" customHeight="1">
      <c r="A230" s="265">
        <v>215</v>
      </c>
      <c r="B230" s="265" t="s">
        <v>75</v>
      </c>
      <c r="C230" s="265" t="s">
        <v>74</v>
      </c>
      <c r="D230" s="283" t="s">
        <v>132</v>
      </c>
      <c r="E230" s="268">
        <v>0.12</v>
      </c>
      <c r="F230" s="268">
        <v>0.25</v>
      </c>
      <c r="G230" s="268">
        <v>0.25</v>
      </c>
      <c r="H230" s="268">
        <v>0.4</v>
      </c>
      <c r="I230" s="268">
        <v>0.7</v>
      </c>
    </row>
    <row r="231" spans="1:9" ht="21" customHeight="1">
      <c r="A231" s="139"/>
      <c r="B231" s="139"/>
      <c r="C231" s="139"/>
      <c r="D231" s="219" t="s">
        <v>228</v>
      </c>
      <c r="E231" s="72">
        <f>SUM(E230)</f>
        <v>0.12</v>
      </c>
      <c r="F231" s="72">
        <f>SUM(F230)</f>
        <v>0.25</v>
      </c>
      <c r="G231" s="72">
        <f>SUM(G230)</f>
        <v>0.25</v>
      </c>
      <c r="H231" s="72">
        <f>SUM(H230)</f>
        <v>0.4</v>
      </c>
      <c r="I231" s="72">
        <f>SUM(I230)</f>
        <v>0.7</v>
      </c>
    </row>
    <row r="232" spans="1:9" ht="18.75">
      <c r="A232" s="139"/>
      <c r="B232" s="448" t="s">
        <v>326</v>
      </c>
      <c r="C232" s="448"/>
      <c r="D232" s="448"/>
      <c r="E232" s="448"/>
      <c r="F232" s="448"/>
      <c r="G232" s="448"/>
      <c r="H232" s="448"/>
      <c r="I232" s="224"/>
    </row>
    <row r="233" spans="1:9" ht="15.75">
      <c r="A233" s="139"/>
      <c r="B233" s="139"/>
      <c r="C233" s="139"/>
      <c r="D233" s="452" t="s">
        <v>377</v>
      </c>
      <c r="E233" s="453"/>
      <c r="F233" s="454"/>
      <c r="G233" s="259"/>
      <c r="H233" s="221" t="s">
        <v>337</v>
      </c>
      <c r="I233" s="151"/>
    </row>
    <row r="234" spans="1:9" ht="19.5" customHeight="1">
      <c r="A234" s="139">
        <v>216</v>
      </c>
      <c r="B234" s="139">
        <v>11</v>
      </c>
      <c r="C234" s="139" t="s">
        <v>74</v>
      </c>
      <c r="D234" s="156" t="s">
        <v>348</v>
      </c>
      <c r="E234" s="177">
        <v>29.5</v>
      </c>
      <c r="F234" s="141">
        <v>35</v>
      </c>
      <c r="G234" s="141">
        <f>1.65795+6.29669+0.77704+0.36708+4.11761+0.15757+1.55698+3.13963+0.62396+1.74569</f>
        <v>20.440199999999997</v>
      </c>
      <c r="H234" s="145">
        <v>25</v>
      </c>
      <c r="I234" s="141">
        <v>35</v>
      </c>
    </row>
    <row r="235" spans="1:9" ht="19.5" customHeight="1">
      <c r="A235" s="139">
        <v>216</v>
      </c>
      <c r="B235" s="139">
        <v>11</v>
      </c>
      <c r="C235" s="139" t="s">
        <v>75</v>
      </c>
      <c r="D235" s="135" t="s">
        <v>349</v>
      </c>
      <c r="E235" s="177">
        <v>25.95</v>
      </c>
      <c r="F235" s="141">
        <v>25</v>
      </c>
      <c r="G235" s="141">
        <f>1.85787+4.56924+0.59063+0.18992+4.42239+0.15757+1.61245+3.76263+0.61735+4.56784</f>
        <v>22.34789</v>
      </c>
      <c r="H235" s="145">
        <v>26</v>
      </c>
      <c r="I235" s="141">
        <v>25</v>
      </c>
    </row>
    <row r="236" spans="1:9" ht="19.5" customHeight="1">
      <c r="A236" s="139">
        <v>216</v>
      </c>
      <c r="B236" s="139">
        <v>11</v>
      </c>
      <c r="C236" s="139" t="s">
        <v>76</v>
      </c>
      <c r="D236" s="135" t="s">
        <v>12</v>
      </c>
      <c r="E236" s="177">
        <v>27.24</v>
      </c>
      <c r="F236" s="141">
        <v>25</v>
      </c>
      <c r="G236" s="141">
        <v>0</v>
      </c>
      <c r="H236" s="145">
        <v>0</v>
      </c>
      <c r="I236" s="141">
        <v>25</v>
      </c>
    </row>
    <row r="237" spans="1:9" ht="19.5" customHeight="1">
      <c r="A237" s="139">
        <v>216</v>
      </c>
      <c r="B237" s="139">
        <v>11</v>
      </c>
      <c r="C237" s="139" t="s">
        <v>79</v>
      </c>
      <c r="D237" s="135" t="s">
        <v>467</v>
      </c>
      <c r="E237" s="177">
        <v>14.07</v>
      </c>
      <c r="F237" s="141">
        <v>20</v>
      </c>
      <c r="G237" s="141">
        <f>0.74968+2.47162+0.38518+0.17654+2.03585+0.07878+0.75191+1.43478+0.26611+0.89523</f>
        <v>9.24568</v>
      </c>
      <c r="H237" s="145">
        <v>12.25</v>
      </c>
      <c r="I237" s="141">
        <v>20</v>
      </c>
    </row>
    <row r="238" spans="1:9" ht="19.5" customHeight="1">
      <c r="A238" s="139">
        <v>216</v>
      </c>
      <c r="B238" s="139">
        <v>11</v>
      </c>
      <c r="C238" s="139" t="s">
        <v>81</v>
      </c>
      <c r="D238" s="135" t="s">
        <v>515</v>
      </c>
      <c r="E238" s="177">
        <v>0.36</v>
      </c>
      <c r="F238" s="141">
        <v>3</v>
      </c>
      <c r="G238" s="141">
        <v>0</v>
      </c>
      <c r="H238" s="145">
        <v>0</v>
      </c>
      <c r="I238" s="141">
        <v>3</v>
      </c>
    </row>
    <row r="239" spans="1:9" ht="27" customHeight="1">
      <c r="A239" s="139"/>
      <c r="B239" s="139"/>
      <c r="C239" s="139"/>
      <c r="D239" s="219" t="s">
        <v>228</v>
      </c>
      <c r="E239" s="72">
        <f>SUM(E234:E238)</f>
        <v>97.11999999999999</v>
      </c>
      <c r="F239" s="72">
        <f>SUM(F234:F238)</f>
        <v>108</v>
      </c>
      <c r="G239" s="72">
        <f>SUM(G234:G238)</f>
        <v>52.03377</v>
      </c>
      <c r="H239" s="72">
        <f>SUM(H234:H238)</f>
        <v>63.25</v>
      </c>
      <c r="I239" s="72">
        <f>SUM(I234:I238)</f>
        <v>108</v>
      </c>
    </row>
    <row r="240" spans="1:9" ht="18.75">
      <c r="A240" s="135"/>
      <c r="B240" s="449" t="s">
        <v>605</v>
      </c>
      <c r="C240" s="450"/>
      <c r="D240" s="450"/>
      <c r="E240" s="450"/>
      <c r="F240" s="450"/>
      <c r="G240" s="450"/>
      <c r="H240" s="451"/>
      <c r="I240" s="151"/>
    </row>
    <row r="241" spans="1:9" ht="24" customHeight="1">
      <c r="A241" s="139">
        <v>220</v>
      </c>
      <c r="B241" s="139" t="s">
        <v>75</v>
      </c>
      <c r="C241" s="139" t="s">
        <v>74</v>
      </c>
      <c r="D241" s="156" t="s">
        <v>479</v>
      </c>
      <c r="E241" s="141">
        <v>0</v>
      </c>
      <c r="F241" s="145">
        <v>0</v>
      </c>
      <c r="G241" s="145">
        <v>0</v>
      </c>
      <c r="H241" s="145">
        <v>0</v>
      </c>
      <c r="I241" s="145">
        <v>0</v>
      </c>
    </row>
    <row r="242" spans="1:9" ht="24" customHeight="1">
      <c r="A242" s="139">
        <v>220</v>
      </c>
      <c r="B242" s="139">
        <v>11</v>
      </c>
      <c r="C242" s="139" t="s">
        <v>74</v>
      </c>
      <c r="D242" s="135" t="s">
        <v>480</v>
      </c>
      <c r="E242" s="141">
        <v>0</v>
      </c>
      <c r="F242" s="145">
        <v>0</v>
      </c>
      <c r="G242" s="145">
        <v>0</v>
      </c>
      <c r="H242" s="145">
        <v>0</v>
      </c>
      <c r="I242" s="145">
        <v>0</v>
      </c>
    </row>
    <row r="243" spans="1:9" ht="24" customHeight="1">
      <c r="A243" s="139">
        <v>220</v>
      </c>
      <c r="B243" s="139">
        <v>13</v>
      </c>
      <c r="C243" s="139" t="s">
        <v>74</v>
      </c>
      <c r="D243" s="135" t="s">
        <v>481</v>
      </c>
      <c r="E243" s="141">
        <v>0</v>
      </c>
      <c r="F243" s="145">
        <v>0</v>
      </c>
      <c r="G243" s="145">
        <v>0</v>
      </c>
      <c r="H243" s="145">
        <v>0</v>
      </c>
      <c r="I243" s="145">
        <v>0</v>
      </c>
    </row>
    <row r="244" spans="1:9" ht="24" customHeight="1">
      <c r="A244" s="139">
        <v>220</v>
      </c>
      <c r="B244" s="139">
        <v>14</v>
      </c>
      <c r="C244" s="139" t="s">
        <v>74</v>
      </c>
      <c r="D244" s="135" t="s">
        <v>482</v>
      </c>
      <c r="E244" s="141">
        <v>0</v>
      </c>
      <c r="F244" s="145">
        <v>0</v>
      </c>
      <c r="G244" s="145">
        <v>0</v>
      </c>
      <c r="H244" s="145">
        <v>0</v>
      </c>
      <c r="I244" s="145">
        <v>0</v>
      </c>
    </row>
    <row r="245" spans="1:9" ht="24" customHeight="1">
      <c r="A245" s="139">
        <v>220</v>
      </c>
      <c r="B245" s="139">
        <v>23</v>
      </c>
      <c r="C245" s="139" t="s">
        <v>74</v>
      </c>
      <c r="D245" s="156" t="s">
        <v>483</v>
      </c>
      <c r="E245" s="141">
        <v>0</v>
      </c>
      <c r="F245" s="145">
        <v>0</v>
      </c>
      <c r="G245" s="145">
        <v>0</v>
      </c>
      <c r="H245" s="145">
        <v>0</v>
      </c>
      <c r="I245" s="145">
        <v>0</v>
      </c>
    </row>
    <row r="246" spans="1:9" ht="18.75">
      <c r="A246" s="136"/>
      <c r="B246" s="136"/>
      <c r="C246" s="136"/>
      <c r="D246" s="219" t="s">
        <v>228</v>
      </c>
      <c r="E246" s="72">
        <f>SUM(E241:E245)</f>
        <v>0</v>
      </c>
      <c r="F246" s="72">
        <f>SUM(F241:F245)</f>
        <v>0</v>
      </c>
      <c r="G246" s="72">
        <f>SUM(G241:G245)</f>
        <v>0</v>
      </c>
      <c r="H246" s="72">
        <f>SUM(H241:H245)</f>
        <v>0</v>
      </c>
      <c r="I246" s="72">
        <f>SUM(I241:I245)</f>
        <v>0</v>
      </c>
    </row>
    <row r="247" spans="1:9" ht="18.75">
      <c r="A247" s="136"/>
      <c r="B247" s="136"/>
      <c r="C247" s="136"/>
      <c r="D247" s="219" t="s">
        <v>119</v>
      </c>
      <c r="E247" s="72">
        <f>E246+E239+E231+E227+E221+E213+E206+E192+E181+E171+E105+E97+E92+E84+E78+E74+E69+E65+E61+E41+E32+E23</f>
        <v>2232.28739</v>
      </c>
      <c r="F247" s="72">
        <f>F246+F239+F231+F227+F221+F213+F206+F192+F181+F171+F105+F97+F92+F84+F78+F74+F69+F65+F61+F41+F32+F23</f>
        <v>11810.32</v>
      </c>
      <c r="G247" s="72">
        <f>G246+G239+G231+G227+G221+G213+G206+G192+G181+G171+G105+G97+G92+G84+G78+G74+G69+G65+G61+G41+G32+G23</f>
        <v>1679.9315600000002</v>
      </c>
      <c r="H247" s="72">
        <f>H246+H239+H231+H227+H221+H213+H206+H192+H181+H171+H105+H97+H92+H84+H78+H74+H69+H65+H61+H41+H32+H23</f>
        <v>2507.7516</v>
      </c>
      <c r="I247" s="72">
        <f>I246+I239+I231+I227+I221+I213+I206+I192+I181+I171+I105+I97+I92+I84+I78+I74+I69+I65+I61+I41+I32+I23</f>
        <v>12873.16</v>
      </c>
    </row>
    <row r="248" ht="12.75">
      <c r="I248" s="68" t="s">
        <v>337</v>
      </c>
    </row>
    <row r="252" ht="12.75">
      <c r="I252" s="69" t="s">
        <v>337</v>
      </c>
    </row>
  </sheetData>
  <sheetProtection/>
  <mergeCells count="20">
    <mergeCell ref="A1:I1"/>
    <mergeCell ref="I4:I5"/>
    <mergeCell ref="A3:C3"/>
    <mergeCell ref="E4:E5"/>
    <mergeCell ref="A4:A5"/>
    <mergeCell ref="B4:B5"/>
    <mergeCell ref="F4:F5"/>
    <mergeCell ref="H4:H5"/>
    <mergeCell ref="A2:I2"/>
    <mergeCell ref="C4:C5"/>
    <mergeCell ref="D4:D5"/>
    <mergeCell ref="C24:F24"/>
    <mergeCell ref="B240:H240"/>
    <mergeCell ref="D233:F233"/>
    <mergeCell ref="D108:E108"/>
    <mergeCell ref="C98:F98"/>
    <mergeCell ref="B214:I214"/>
    <mergeCell ref="G4:G5"/>
    <mergeCell ref="B232:H232"/>
    <mergeCell ref="C182:H182"/>
  </mergeCells>
  <printOptions/>
  <pageMargins left="0.77" right="0.19" top="0.22" bottom="0.17" header="0.17" footer="0.17"/>
  <pageSetup horizontalDpi="600" verticalDpi="600" orientation="landscape" paperSize="9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Municiple Council Chirimiri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Jolly George</dc:creator>
  <cp:keywords/>
  <dc:description/>
  <cp:lastModifiedBy>venu</cp:lastModifiedBy>
  <cp:lastPrinted>2014-05-27T09:44:26Z</cp:lastPrinted>
  <dcterms:created xsi:type="dcterms:W3CDTF">2004-02-23T22:36:23Z</dcterms:created>
  <dcterms:modified xsi:type="dcterms:W3CDTF">2014-06-02T06:37:57Z</dcterms:modified>
  <cp:category/>
  <cp:version/>
  <cp:contentType/>
  <cp:contentStatus/>
</cp:coreProperties>
</file>